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190" activeTab="0"/>
  </bookViews>
  <sheets>
    <sheet name="22.8.16" sheetId="1" r:id="rId1"/>
    <sheet name="04.1.2016" sheetId="2" r:id="rId2"/>
    <sheet name="Kiem tra tiet trung" sheetId="3" r:id="rId3"/>
    <sheet name="Phan cong cap day-CN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<sst xmlns="http://schemas.openxmlformats.org/spreadsheetml/2006/main" count="1112" uniqueCount="163">
  <si>
    <t>TRƯỜNG THCS THÁI HỌC</t>
  </si>
  <si>
    <t>BUỔI SÁNG</t>
  </si>
  <si>
    <t>Thứ</t>
  </si>
  <si>
    <t>Trực ban</t>
  </si>
  <si>
    <t>Tiết</t>
  </si>
  <si>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</si>
  <si>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</si>
  <si>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</si>
  <si>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</si>
  <si>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</si>
  <si>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</si>
  <si>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</si>
  <si>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</si>
  <si>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</si>
  <si>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</si>
  <si>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</si>
  <si>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</si>
  <si>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BUỔI CHIỀU</t>
  </si>
  <si>
    <t>Phường</t>
  </si>
  <si>
    <t>TD</t>
  </si>
  <si>
    <t>Anh</t>
  </si>
  <si>
    <t>Sinh</t>
  </si>
  <si>
    <t>CN</t>
  </si>
  <si>
    <t>MT</t>
  </si>
  <si>
    <t>Toán</t>
  </si>
  <si>
    <t>Hóa</t>
  </si>
  <si>
    <t>Nhạc</t>
  </si>
  <si>
    <t>Văn</t>
  </si>
  <si>
    <t>Sử</t>
  </si>
  <si>
    <t>Địa</t>
  </si>
  <si>
    <t>Tổng</t>
  </si>
  <si>
    <t>V.Lí</t>
  </si>
  <si>
    <t>CD</t>
  </si>
  <si>
    <t>Tin</t>
  </si>
  <si>
    <t>TD-Huệ</t>
  </si>
  <si>
    <t>CN-Vinh</t>
  </si>
  <si>
    <t>TD-Lưu</t>
  </si>
  <si>
    <t>CN-Mạnh</t>
  </si>
  <si>
    <t>MT-Phong</t>
  </si>
  <si>
    <t>V.LÍ-Chí</t>
  </si>
  <si>
    <t>TCT-Phường</t>
  </si>
  <si>
    <t>TCT</t>
  </si>
  <si>
    <t>TD-Thao</t>
  </si>
  <si>
    <t>V.Lí-Vinh</t>
  </si>
  <si>
    <t>Sử-Thu</t>
  </si>
  <si>
    <t>CN-Thao</t>
  </si>
  <si>
    <t>TCA</t>
  </si>
  <si>
    <t>TCH</t>
  </si>
  <si>
    <t>TCL</t>
  </si>
  <si>
    <t>Thu</t>
  </si>
  <si>
    <t>Mạnh</t>
  </si>
  <si>
    <t>Hạnh</t>
  </si>
  <si>
    <t>Chào cờ</t>
  </si>
  <si>
    <t>TCT-Dũng</t>
  </si>
  <si>
    <t>V.Vinh</t>
  </si>
  <si>
    <t>Toán-Đồng</t>
  </si>
  <si>
    <t>Toán-Phường</t>
  </si>
  <si>
    <t>Toán-Lý</t>
  </si>
  <si>
    <t>Toán-Dũng</t>
  </si>
  <si>
    <t>Văn-Liên</t>
  </si>
  <si>
    <t>Văn-Hạnh</t>
  </si>
  <si>
    <t>Văn-Hiếu</t>
  </si>
  <si>
    <t>Văn-Nhâm</t>
  </si>
  <si>
    <t>Anh-Mây</t>
  </si>
  <si>
    <t>Anh-Lan</t>
  </si>
  <si>
    <t>Anh-Huy</t>
  </si>
  <si>
    <t>Địa-Thoa</t>
  </si>
  <si>
    <t>Hóa-Cảnh</t>
  </si>
  <si>
    <t>Sinh-Tăng</t>
  </si>
  <si>
    <t>Sinh-Thao</t>
  </si>
  <si>
    <t>Nhạc-Liên</t>
  </si>
  <si>
    <t>TCV-Hiếu</t>
  </si>
  <si>
    <t>TCV-Hạnh</t>
  </si>
  <si>
    <t>Thực hiện ngày 6/1/2015</t>
  </si>
  <si>
    <t>THỜI KHóa BIỂU HỌC KỲ II
NĂM HỌC 2014 - 2015</t>
  </si>
  <si>
    <t>TCSi</t>
  </si>
  <si>
    <t>TCV.LÍ-Chí</t>
  </si>
  <si>
    <t>Trực BGH</t>
  </si>
  <si>
    <t>Huy</t>
  </si>
  <si>
    <t>Thắng</t>
  </si>
  <si>
    <t>Cảnh</t>
  </si>
  <si>
    <t>Huệ</t>
  </si>
  <si>
    <t>TCT-Đồng</t>
  </si>
  <si>
    <t>SH - Đồng</t>
  </si>
  <si>
    <t>SH - Mây</t>
  </si>
  <si>
    <t>SH - Dũng</t>
  </si>
  <si>
    <t>SH - Vinh</t>
  </si>
  <si>
    <t>SH - Tăng</t>
  </si>
  <si>
    <t>SH - Huệ</t>
  </si>
  <si>
    <t>SH - Lưu</t>
  </si>
  <si>
    <t>SH - Huyền</t>
  </si>
  <si>
    <t>SH - Tr.Liên</t>
  </si>
  <si>
    <t>SH - N.Thao</t>
  </si>
  <si>
    <t>SH - H.Thao</t>
  </si>
  <si>
    <t>SH - Phường</t>
  </si>
  <si>
    <t>TRƯỜNG THCS THÁI HỌC
NĂM HỌC 2015-2016</t>
  </si>
  <si>
    <t xml:space="preserve"> PHÂN CẶP GIÁO VIÊN 
DẠY TOÁN, VĂN, ANH VÀ CHỦ NHIỆM</t>
  </si>
  <si>
    <t xml:space="preserve"> Thực hiện từ 24/8/2015</t>
  </si>
  <si>
    <t>Khối</t>
  </si>
  <si>
    <t>Lớp</t>
  </si>
  <si>
    <t>Giáo viên 
dạy Toán</t>
  </si>
  <si>
    <t>Giáo viên 
dạy Ngữ văn</t>
  </si>
  <si>
    <t>Giáo viên 
dạy Tiếng Anh</t>
  </si>
  <si>
    <t>Giáo viên 
Chủ nhiệm</t>
  </si>
  <si>
    <t>Ghi chú</t>
  </si>
  <si>
    <t>Dũng</t>
  </si>
  <si>
    <t>Hiếu</t>
  </si>
  <si>
    <t>Lan</t>
  </si>
  <si>
    <t>Ng.Thao</t>
  </si>
  <si>
    <t xml:space="preserve">Huyền </t>
  </si>
  <si>
    <t>Nhâm</t>
  </si>
  <si>
    <t>H. Thao</t>
  </si>
  <si>
    <t>Lý</t>
  </si>
  <si>
    <t>Lưu</t>
  </si>
  <si>
    <t>V. Liên</t>
  </si>
  <si>
    <t>Tr. Liên</t>
  </si>
  <si>
    <t>Huyền</t>
  </si>
  <si>
    <t>Đồng</t>
  </si>
  <si>
    <t>Mây</t>
  </si>
  <si>
    <t>Tăng</t>
  </si>
  <si>
    <t>V. Vinh</t>
  </si>
  <si>
    <t>A</t>
  </si>
  <si>
    <t>B</t>
  </si>
  <si>
    <t>C</t>
  </si>
  <si>
    <t>CD-Hạnh</t>
  </si>
  <si>
    <t>TCV-Liên</t>
  </si>
  <si>
    <t>Toán-Huyền</t>
  </si>
  <si>
    <t>V.Lí-Huyền</t>
  </si>
  <si>
    <t>Địa-Hiếu</t>
  </si>
  <si>
    <t>TCT-Lý</t>
  </si>
  <si>
    <t>Sinh-Mạnh</t>
  </si>
  <si>
    <t>CD-Yến</t>
  </si>
  <si>
    <t>Hóa-Hà</t>
  </si>
  <si>
    <t>Tin-Thao</t>
  </si>
  <si>
    <t>TCT-Thắng</t>
  </si>
  <si>
    <t>N.Thao</t>
  </si>
  <si>
    <t>Thoa</t>
  </si>
  <si>
    <t>THỜI KHÓA BIỂU HỌC KỲ II
NĂM HỌC 2015 - 2016</t>
  </si>
  <si>
    <t>Thực hiện từ ngày 04//01/2016</t>
  </si>
  <si>
    <t>TC.LÍ-Chí</t>
  </si>
  <si>
    <t>T.Liên</t>
  </si>
  <si>
    <t>VL-Huyền</t>
  </si>
  <si>
    <t>THỜI KHÓA BIỂU HỌC KỲ I
NĂM HỌC 2016 - 2017</t>
  </si>
  <si>
    <t>Thực hiện từ ngày 22//8/2016</t>
  </si>
  <si>
    <t>SH - Lý</t>
  </si>
  <si>
    <t>SH - V.Liên</t>
  </si>
  <si>
    <t>TCT-Huyền</t>
  </si>
  <si>
    <t>CN-Huyền</t>
  </si>
  <si>
    <t>HSY-Huyền</t>
  </si>
  <si>
    <t>HSY-Liên</t>
  </si>
  <si>
    <t>TCA-Mây</t>
  </si>
  <si>
    <t>HSY-Đồng</t>
  </si>
  <si>
    <t>V.Lí-Phường</t>
  </si>
  <si>
    <t>HSY-Phường</t>
  </si>
  <si>
    <t>TCV-Nhâm</t>
  </si>
  <si>
    <t>HSY-Nhâm</t>
  </si>
  <si>
    <t>HSY-Hiếu</t>
  </si>
  <si>
    <t>HSY-Hạnh</t>
  </si>
  <si>
    <t>V.Lí-Chí</t>
  </si>
  <si>
    <t>CN-Chí</t>
  </si>
  <si>
    <t>HSY-Dũng</t>
  </si>
  <si>
    <t>Vinh</t>
  </si>
  <si>
    <t>Hóa- Đạt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</si>
</sst>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&quot;#,##0;&quot;?&quot;\-#,##0"/>
    <numFmt numFmtId="165" formatCode="_-* #,##0_-;\-* #,##0_-;_-* &quot;-&quot;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4"/>
      <name val=".VnTime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.VnTime"/>
      <family val="0"/>
    </font>
    <font>
      <sz val="12"/>
      <name val=".VnTime"/>
      <family val="0"/>
    </font>
    <font>
      <b/>
      <sz val="13"/>
      <color indexed="12"/>
      <name val=".VnTime"/>
      <family val="2"/>
    </font>
    <font>
      <sz val="13"/>
      <name val=".vntime"/>
      <family val="0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1"/>
      <name val=".VnTime"/>
      <family val="2"/>
    </font>
    <font>
      <sz val="12"/>
      <color indexed="10"/>
      <name val="Times New Roman"/>
      <family val="1"/>
    </font>
    <font>
      <sz val="8"/>
      <color indexed="13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11"/>
      <name val="Times New Roman"/>
      <family val="1"/>
    </font>
    <font>
      <sz val="8"/>
      <color indexed="53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8"/>
      <name val=".VnTime"/>
      <family val="0"/>
    </font>
    <font>
      <b/>
      <sz val="11"/>
      <name val=".VnTime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color indexed="15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2" fillId="17" borderId="0" applyNumberFormat="0" applyBorder="0" applyAlignment="0" applyProtection="0"/>
    <xf numFmtId="0" fontId="33" fillId="9" borderId="1" applyNumberFormat="0" applyAlignment="0" applyProtection="0"/>
    <xf numFmtId="0" fontId="3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4" fillId="18" borderId="3">
      <alignment horizontal="center" vertical="center"/>
      <protection/>
    </xf>
    <xf numFmtId="3" fontId="14" fillId="18" borderId="3">
      <alignment vertical="center"/>
      <protection/>
    </xf>
    <xf numFmtId="49" fontId="15" fillId="0" borderId="3">
      <alignment vertical="center"/>
      <protection/>
    </xf>
    <xf numFmtId="49" fontId="16" fillId="0" borderId="3">
      <alignment horizontal="center" vertical="center"/>
      <protection/>
    </xf>
    <xf numFmtId="49" fontId="16" fillId="0" borderId="3">
      <alignment horizontal="center" vertical="center"/>
      <protection/>
    </xf>
    <xf numFmtId="49" fontId="15" fillId="0" borderId="3">
      <alignment horizontal="center" vertical="center"/>
      <protection/>
    </xf>
    <xf numFmtId="0" fontId="15" fillId="0" borderId="3">
      <alignment horizontal="left" vertical="center"/>
      <protection/>
    </xf>
    <xf numFmtId="49" fontId="17" fillId="0" borderId="3">
      <alignment horizontal="center" vertical="center"/>
      <protection/>
    </xf>
    <xf numFmtId="14" fontId="15" fillId="0" borderId="3">
      <alignment horizontal="center" vertical="center"/>
      <protection/>
    </xf>
    <xf numFmtId="49" fontId="15" fillId="0" borderId="3">
      <alignment horizontal="center" vertical="center"/>
      <protection/>
    </xf>
    <xf numFmtId="3" fontId="18" fillId="18" borderId="3">
      <alignment vertical="center"/>
      <protection/>
    </xf>
    <xf numFmtId="3" fontId="15" fillId="0" borderId="3">
      <alignment vertical="center"/>
      <protection/>
    </xf>
    <xf numFmtId="3" fontId="15" fillId="0" borderId="3">
      <alignment horizontal="center" vertical="center"/>
      <protection/>
    </xf>
    <xf numFmtId="3" fontId="15" fillId="0" borderId="3">
      <alignment horizontal="center" vertical="center"/>
      <protection/>
    </xf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9" fillId="0" borderId="4" applyNumberFormat="0" applyAlignment="0" applyProtection="0"/>
    <xf numFmtId="0" fontId="19" fillId="0" borderId="5">
      <alignment horizontal="left"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9" applyNumberFormat="0" applyFill="0" applyAlignment="0" applyProtection="0"/>
    <xf numFmtId="0" fontId="42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5" borderId="10" applyNumberFormat="0" applyFont="0" applyAlignment="0" applyProtection="0"/>
    <xf numFmtId="0" fontId="43" fillId="9" borderId="1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9" fontId="20" fillId="0" borderId="0">
      <alignment/>
      <protection/>
    </xf>
    <xf numFmtId="49" fontId="14" fillId="18" borderId="3">
      <alignment horizontal="center" vertical="center"/>
      <protection/>
    </xf>
    <xf numFmtId="49" fontId="18" fillId="18" borderId="3">
      <alignment horizontal="center" vertical="center"/>
      <protection/>
    </xf>
    <xf numFmtId="0" fontId="15" fillId="0" borderId="0">
      <alignment vertical="top"/>
      <protection/>
    </xf>
    <xf numFmtId="49" fontId="21" fillId="0" borderId="0">
      <alignment horizontal="right"/>
      <protection/>
    </xf>
    <xf numFmtId="49" fontId="21" fillId="0" borderId="0">
      <alignment horizontal="right" vertical="top"/>
      <protection/>
    </xf>
    <xf numFmtId="4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73" applyFont="1" applyAlignment="1">
      <alignment horizontal="left"/>
      <protection/>
    </xf>
    <xf numFmtId="0" fontId="22" fillId="0" borderId="0" xfId="73" applyFont="1" applyAlignment="1">
      <alignment horizontal="center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left" vertical="center"/>
    </xf>
    <xf numFmtId="0" fontId="25" fillId="8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25" fillId="21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23" fillId="22" borderId="13" xfId="0" applyFont="1" applyFill="1" applyBorder="1" applyAlignment="1">
      <alignment horizontal="left" vertical="center"/>
    </xf>
    <xf numFmtId="0" fontId="24" fillId="23" borderId="13" xfId="0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left" vertical="center"/>
    </xf>
    <xf numFmtId="0" fontId="25" fillId="26" borderId="13" xfId="0" applyFont="1" applyFill="1" applyBorder="1" applyAlignment="1">
      <alignment horizontal="left" vertical="center"/>
    </xf>
    <xf numFmtId="0" fontId="10" fillId="13" borderId="13" xfId="0" applyFont="1" applyFill="1" applyBorder="1" applyAlignment="1">
      <alignment horizontal="left" vertical="center"/>
    </xf>
    <xf numFmtId="0" fontId="24" fillId="27" borderId="13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/>
    </xf>
    <xf numFmtId="0" fontId="10" fillId="10" borderId="13" xfId="0" applyFont="1" applyFill="1" applyBorder="1" applyAlignment="1">
      <alignment horizontal="left" vertical="center"/>
    </xf>
    <xf numFmtId="0" fontId="25" fillId="28" borderId="13" xfId="0" applyFont="1" applyFill="1" applyBorder="1" applyAlignment="1">
      <alignment horizontal="left" vertical="center" wrapText="1"/>
    </xf>
    <xf numFmtId="0" fontId="25" fillId="29" borderId="13" xfId="0" applyFont="1" applyFill="1" applyBorder="1" applyAlignment="1">
      <alignment horizontal="left" vertical="center"/>
    </xf>
    <xf numFmtId="0" fontId="10" fillId="30" borderId="13" xfId="0" applyFont="1" applyFill="1" applyBorder="1" applyAlignment="1">
      <alignment horizontal="left" vertical="center"/>
    </xf>
    <xf numFmtId="0" fontId="26" fillId="22" borderId="13" xfId="0" applyFont="1" applyFill="1" applyBorder="1" applyAlignment="1">
      <alignment horizontal="left" vertical="center"/>
    </xf>
    <xf numFmtId="0" fontId="23" fillId="31" borderId="13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/>
    </xf>
    <xf numFmtId="0" fontId="23" fillId="27" borderId="13" xfId="0" applyFont="1" applyFill="1" applyBorder="1" applyAlignment="1">
      <alignment horizontal="left" vertical="center"/>
    </xf>
    <xf numFmtId="0" fontId="25" fillId="34" borderId="13" xfId="0" applyFont="1" applyFill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0" fillId="19" borderId="13" xfId="0" applyFont="1" applyFill="1" applyBorder="1" applyAlignment="1">
      <alignment horizontal="left" vertical="center"/>
    </xf>
    <xf numFmtId="0" fontId="27" fillId="24" borderId="13" xfId="0" applyFont="1" applyFill="1" applyBorder="1" applyAlignment="1">
      <alignment horizontal="left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29" fillId="0" borderId="0" xfId="73" applyFont="1" applyAlignment="1">
      <alignment horizontal="center"/>
      <protection/>
    </xf>
    <xf numFmtId="0" fontId="11" fillId="13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11" fillId="13" borderId="0" xfId="73" applyFont="1" applyFill="1" applyAlignment="1">
      <alignment horizontal="left"/>
      <protection/>
    </xf>
    <xf numFmtId="0" fontId="1" fillId="13" borderId="0" xfId="0" applyFont="1" applyFill="1" applyAlignment="1">
      <alignment horizontal="center" vertical="center" wrapText="1"/>
    </xf>
    <xf numFmtId="0" fontId="3" fillId="13" borderId="0" xfId="73" applyFont="1" applyFill="1" applyAlignment="1">
      <alignment horizontal="center"/>
      <protection/>
    </xf>
    <xf numFmtId="0" fontId="9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1" fillId="10" borderId="0" xfId="73" applyFont="1" applyFill="1" applyAlignment="1">
      <alignment horizontal="left"/>
      <protection/>
    </xf>
    <xf numFmtId="0" fontId="11" fillId="10" borderId="0" xfId="0" applyFont="1" applyFill="1" applyAlignment="1">
      <alignment horizontal="center" vertical="center" wrapText="1"/>
    </xf>
    <xf numFmtId="0" fontId="29" fillId="10" borderId="0" xfId="73" applyFont="1" applyFill="1" applyAlignment="1">
      <alignment horizontal="center"/>
      <protection/>
    </xf>
    <xf numFmtId="0" fontId="11" fillId="26" borderId="0" xfId="0" applyFont="1" applyFill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11" fillId="26" borderId="0" xfId="73" applyFont="1" applyFill="1" applyAlignment="1">
      <alignment horizontal="left"/>
      <protection/>
    </xf>
    <xf numFmtId="0" fontId="29" fillId="26" borderId="0" xfId="73" applyFont="1" applyFill="1" applyAlignment="1">
      <alignment horizontal="center"/>
      <protection/>
    </xf>
    <xf numFmtId="0" fontId="1" fillId="26" borderId="0" xfId="0" applyFont="1" applyFill="1" applyAlignment="1">
      <alignment horizontal="center" vertical="center" wrapText="1"/>
    </xf>
    <xf numFmtId="0" fontId="3" fillId="4" borderId="14" xfId="74" applyFont="1" applyFill="1" applyBorder="1" applyAlignment="1">
      <alignment horizontal="center" vertical="center" wrapText="1"/>
      <protection/>
    </xf>
    <xf numFmtId="0" fontId="3" fillId="4" borderId="13" xfId="74" applyFont="1" applyFill="1" applyBorder="1" applyAlignment="1">
      <alignment horizontal="center" vertical="center" wrapText="1"/>
      <protection/>
    </xf>
    <xf numFmtId="0" fontId="3" fillId="4" borderId="15" xfId="74" applyFont="1" applyFill="1" applyBorder="1" applyAlignment="1">
      <alignment horizontal="center" wrapText="1"/>
      <protection/>
    </xf>
    <xf numFmtId="0" fontId="3" fillId="4" borderId="16" xfId="74" applyFont="1" applyFill="1" applyBorder="1" applyAlignment="1">
      <alignment horizontal="center" wrapText="1"/>
      <protection/>
    </xf>
    <xf numFmtId="0" fontId="3" fillId="4" borderId="17" xfId="74" applyFont="1" applyFill="1" applyBorder="1" applyAlignment="1">
      <alignment horizontal="center" wrapText="1"/>
      <protection/>
    </xf>
    <xf numFmtId="0" fontId="3" fillId="4" borderId="18" xfId="74" applyFont="1" applyFill="1" applyBorder="1" applyAlignment="1">
      <alignment horizontal="center" wrapText="1"/>
      <protection/>
    </xf>
    <xf numFmtId="0" fontId="3" fillId="4" borderId="19" xfId="74" applyFont="1" applyFill="1" applyBorder="1" applyAlignment="1">
      <alignment horizontal="center" wrapText="1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20" xfId="73" applyFont="1" applyBorder="1" applyAlignment="1">
      <alignment/>
      <protection/>
    </xf>
    <xf numFmtId="0" fontId="51" fillId="0" borderId="20" xfId="73" applyFont="1" applyBorder="1" applyAlignment="1">
      <alignment/>
      <protection/>
    </xf>
    <xf numFmtId="0" fontId="52" fillId="0" borderId="20" xfId="73" applyFont="1" applyBorder="1" applyAlignment="1">
      <alignment/>
      <protection/>
    </xf>
    <xf numFmtId="0" fontId="49" fillId="0" borderId="0" xfId="0" applyFont="1" applyAlignment="1">
      <alignment/>
    </xf>
    <xf numFmtId="0" fontId="10" fillId="19" borderId="0" xfId="0" applyFont="1" applyFill="1" applyBorder="1" applyAlignment="1">
      <alignment horizontal="left" vertical="center"/>
    </xf>
    <xf numFmtId="0" fontId="27" fillId="34" borderId="13" xfId="0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26" fillId="22" borderId="21" xfId="0" applyFont="1" applyFill="1" applyBorder="1" applyAlignment="1">
      <alignment horizontal="left" vertical="center"/>
    </xf>
    <xf numFmtId="0" fontId="25" fillId="8" borderId="21" xfId="0" applyFont="1" applyFill="1" applyBorder="1" applyAlignment="1">
      <alignment horizontal="left" vertical="center"/>
    </xf>
    <xf numFmtId="0" fontId="25" fillId="26" borderId="21" xfId="0" applyFont="1" applyFill="1" applyBorder="1" applyAlignment="1">
      <alignment horizontal="left" vertical="center"/>
    </xf>
    <xf numFmtId="0" fontId="23" fillId="31" borderId="14" xfId="0" applyFont="1" applyFill="1" applyBorder="1" applyAlignment="1">
      <alignment horizontal="left" vertical="center"/>
    </xf>
    <xf numFmtId="0" fontId="10" fillId="30" borderId="14" xfId="0" applyFont="1" applyFill="1" applyBorder="1" applyAlignment="1">
      <alignment horizontal="left" vertical="center"/>
    </xf>
    <xf numFmtId="0" fontId="25" fillId="29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1" fillId="24" borderId="0" xfId="73" applyFont="1" applyFill="1" applyAlignment="1">
      <alignment horizontal="left"/>
      <protection/>
    </xf>
    <xf numFmtId="0" fontId="29" fillId="24" borderId="0" xfId="73" applyFont="1" applyFill="1" applyAlignment="1">
      <alignment horizontal="center"/>
      <protection/>
    </xf>
    <xf numFmtId="0" fontId="54" fillId="4" borderId="13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0" fontId="54" fillId="4" borderId="13" xfId="0" applyFont="1" applyFill="1" applyBorder="1" applyAlignment="1">
      <alignment horizontal="left" vertical="center"/>
    </xf>
    <xf numFmtId="0" fontId="56" fillId="4" borderId="13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left" vertical="center" wrapText="1"/>
    </xf>
    <xf numFmtId="0" fontId="54" fillId="4" borderId="14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54" fillId="4" borderId="21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/>
    </xf>
    <xf numFmtId="0" fontId="5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54" fillId="4" borderId="24" xfId="0" applyFont="1" applyFill="1" applyBorder="1" applyAlignment="1">
      <alignment horizontal="center" vertical="center" wrapText="1"/>
    </xf>
    <xf numFmtId="0" fontId="54" fillId="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56" fillId="4" borderId="13" xfId="0" applyFont="1" applyFill="1" applyBorder="1" applyAlignment="1">
      <alignment horizontal="center" vertical="center" wrapText="1"/>
    </xf>
    <xf numFmtId="0" fontId="56" fillId="4" borderId="14" xfId="0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 wrapText="1"/>
    </xf>
    <xf numFmtId="0" fontId="56" fillId="4" borderId="21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left" vertical="center" wrapText="1"/>
    </xf>
    <xf numFmtId="0" fontId="57" fillId="4" borderId="5" xfId="0" applyFont="1" applyFill="1" applyBorder="1" applyAlignment="1">
      <alignment horizontal="left" vertical="center" wrapText="1"/>
    </xf>
    <xf numFmtId="0" fontId="57" fillId="4" borderId="26" xfId="0" applyFont="1" applyFill="1" applyBorder="1" applyAlignment="1">
      <alignment horizontal="left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5" xfId="0" applyFont="1" applyFill="1" applyBorder="1" applyAlignment="1">
      <alignment horizontal="center" vertical="center" wrapText="1"/>
    </xf>
    <xf numFmtId="0" fontId="54" fillId="4" borderId="26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/>
    </xf>
    <xf numFmtId="0" fontId="54" fillId="4" borderId="5" xfId="0" applyFont="1" applyFill="1" applyBorder="1" applyAlignment="1">
      <alignment horizontal="center" vertical="center"/>
    </xf>
    <xf numFmtId="0" fontId="54" fillId="4" borderId="26" xfId="0" applyFont="1" applyFill="1" applyBorder="1" applyAlignment="1">
      <alignment horizontal="center" vertical="center"/>
    </xf>
    <xf numFmtId="0" fontId="54" fillId="4" borderId="27" xfId="0" applyFont="1" applyFill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/>
    </xf>
    <xf numFmtId="0" fontId="54" fillId="4" borderId="2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4" borderId="14" xfId="74" applyFont="1" applyFill="1" applyBorder="1" applyAlignment="1">
      <alignment horizontal="center" vertical="center" wrapText="1"/>
      <protection/>
    </xf>
    <xf numFmtId="0" fontId="3" fillId="4" borderId="24" xfId="74" applyFont="1" applyFill="1" applyBorder="1" applyAlignment="1">
      <alignment horizontal="center" vertical="center" wrapText="1"/>
      <protection/>
    </xf>
    <xf numFmtId="0" fontId="3" fillId="4" borderId="21" xfId="74" applyFont="1" applyFill="1" applyBorder="1" applyAlignment="1">
      <alignment horizontal="center" vertical="center" wrapText="1"/>
      <protection/>
    </xf>
    <xf numFmtId="0" fontId="8" fillId="0" borderId="23" xfId="73" applyFont="1" applyBorder="1" applyAlignment="1">
      <alignment horizontal="center" vertical="center" wrapText="1"/>
      <protection/>
    </xf>
    <xf numFmtId="0" fontId="3" fillId="0" borderId="23" xfId="73" applyFont="1" applyBorder="1" applyAlignment="1">
      <alignment horizontal="center" vertical="center" wrapText="1"/>
      <protection/>
    </xf>
    <xf numFmtId="2" fontId="47" fillId="0" borderId="0" xfId="73" applyNumberFormat="1" applyFont="1" applyAlignment="1">
      <alignment horizontal="center" vertical="center" wrapText="1"/>
      <protection/>
    </xf>
    <xf numFmtId="2" fontId="11" fillId="0" borderId="0" xfId="73" applyNumberFormat="1" applyFont="1" applyAlignment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b cong 1" xfId="46"/>
    <cellStyle name="Db cong tien 1" xfId="47"/>
    <cellStyle name="Db dien giai 1" xfId="48"/>
    <cellStyle name="Db DT" xfId="49"/>
    <cellStyle name="Db DT2" xfId="50"/>
    <cellStyle name="Db DU" xfId="51"/>
    <cellStyle name="Db DU2" xfId="52"/>
    <cellStyle name="Db lct 1" xfId="53"/>
    <cellStyle name="Db nct" xfId="54"/>
    <cellStyle name="Db sct 1" xfId="55"/>
    <cellStyle name="Db so du 1" xfId="56"/>
    <cellStyle name="Db so tien 1" xfId="57"/>
    <cellStyle name="Db stt" xfId="58"/>
    <cellStyle name="Db thang 1" xfId="59"/>
    <cellStyle name="Explanatory Text" xfId="60"/>
    <cellStyle name="Followed Hyperlink" xfId="61"/>
    <cellStyle name="Good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heet1" xfId="73"/>
    <cellStyle name="Normal_Sheet1_1" xfId="74"/>
    <cellStyle name="Note" xfId="75"/>
    <cellStyle name="Output" xfId="76"/>
    <cellStyle name="Percent" xfId="77"/>
    <cellStyle name="Style 1" xfId="78"/>
    <cellStyle name="Tde bang tinh 1" xfId="79"/>
    <cellStyle name="Tde cong 1" xfId="80"/>
    <cellStyle name="Tde cot 1" xfId="81"/>
    <cellStyle name="Tde cty" xfId="82"/>
    <cellStyle name="Tde dvt 1" xfId="83"/>
    <cellStyle name="Tde mau so 1" xfId="84"/>
    <cellStyle name="Tde thoi gian 1" xfId="85"/>
    <cellStyle name="Title" xfId="86"/>
    <cellStyle name="Total" xfId="87"/>
    <cellStyle name="Warning Text" xfId="88"/>
  </cellStyles>
  <dxfs count="1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58"/>
        </patternFill>
      </fill>
    </dxf>
    <dxf>
      <fill>
        <patternFill>
          <bgColor indexed="58"/>
        </patternFill>
      </fill>
    </dxf>
    <dxf>
      <fill>
        <patternFill>
          <bgColor indexed="58"/>
        </patternFill>
      </fill>
    </dxf>
    <dxf>
      <fill>
        <patternFill>
          <bgColor indexed="58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8"/>
        </patternFill>
      </fill>
    </dxf>
    <dxf>
      <fill>
        <patternFill>
          <bgColor indexed="18"/>
        </patternFill>
      </fill>
    </dxf>
    <dxf>
      <fill>
        <patternFill>
          <bgColor indexed="17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5" zoomScaleNormal="75" zoomScaleSheetLayoutView="100" zoomScalePageLayoutView="0" workbookViewId="0" topLeftCell="A1">
      <pane ySplit="3" topLeftCell="BM4" activePane="bottomLeft" state="frozen"/>
      <selection pane="topLeft" activeCell="M1" sqref="M1"/>
      <selection pane="bottomLeft" activeCell="T14" sqref="T14"/>
    </sheetView>
  </sheetViews>
  <sheetFormatPr defaultColWidth="8.83203125" defaultRowHeight="18"/>
  <cols>
    <col min="1" max="1" width="3.41015625" style="6" customWidth="1"/>
    <col min="2" max="2" width="5.58203125" style="2" customWidth="1"/>
    <col min="3" max="3" width="4.66015625" style="2" customWidth="1"/>
    <col min="4" max="4" width="3.58203125" style="2" bestFit="1" customWidth="1"/>
    <col min="5" max="16" width="7.66015625" style="2" customWidth="1"/>
    <col min="17" max="16384" width="8.83203125" style="2" customWidth="1"/>
  </cols>
  <sheetData>
    <row r="1" spans="1:16" ht="33.75" customHeight="1">
      <c r="A1" s="133" t="s">
        <v>0</v>
      </c>
      <c r="B1" s="133"/>
      <c r="C1" s="133"/>
      <c r="D1" s="133"/>
      <c r="E1" s="133"/>
      <c r="F1" s="135" t="s">
        <v>142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3.5" customHeight="1">
      <c r="A2" s="134" t="s">
        <v>1</v>
      </c>
      <c r="B2" s="134"/>
      <c r="C2" s="134"/>
      <c r="D2" s="134"/>
      <c r="E2" s="3"/>
      <c r="G2" s="7"/>
      <c r="H2" s="11"/>
      <c r="I2" s="11"/>
      <c r="J2" s="11"/>
      <c r="K2" s="131" t="s">
        <v>143</v>
      </c>
      <c r="L2" s="131"/>
      <c r="M2" s="131"/>
      <c r="N2" s="131"/>
      <c r="O2" s="131"/>
      <c r="P2" s="131"/>
    </row>
    <row r="3" spans="1:16" s="4" customFormat="1" ht="20.25" customHeight="1">
      <c r="A3" s="17" t="s">
        <v>2</v>
      </c>
      <c r="B3" s="121" t="s">
        <v>77</v>
      </c>
      <c r="C3" s="121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</row>
    <row r="4" spans="1:16" s="1" customFormat="1" ht="15.75" customHeight="1">
      <c r="A4" s="136">
        <v>2</v>
      </c>
      <c r="B4" s="132" t="s">
        <v>79</v>
      </c>
      <c r="C4" s="132" t="s">
        <v>135</v>
      </c>
      <c r="D4" s="108">
        <v>1</v>
      </c>
      <c r="E4" s="112" t="s">
        <v>52</v>
      </c>
      <c r="F4" s="112" t="s">
        <v>52</v>
      </c>
      <c r="G4" s="112" t="s">
        <v>52</v>
      </c>
      <c r="H4" s="112" t="s">
        <v>52</v>
      </c>
      <c r="I4" s="112" t="s">
        <v>52</v>
      </c>
      <c r="J4" s="112" t="s">
        <v>52</v>
      </c>
      <c r="K4" s="112" t="s">
        <v>52</v>
      </c>
      <c r="L4" s="112" t="s">
        <v>52</v>
      </c>
      <c r="M4" s="112" t="s">
        <v>52</v>
      </c>
      <c r="N4" s="112" t="s">
        <v>52</v>
      </c>
      <c r="O4" s="112" t="s">
        <v>52</v>
      </c>
      <c r="P4" s="112" t="s">
        <v>52</v>
      </c>
    </row>
    <row r="5" spans="1:16" ht="15.75" customHeight="1">
      <c r="A5" s="136"/>
      <c r="B5" s="132"/>
      <c r="C5" s="132"/>
      <c r="D5" s="108">
        <v>2</v>
      </c>
      <c r="E5" s="110" t="s">
        <v>38</v>
      </c>
      <c r="F5" s="110" t="s">
        <v>57</v>
      </c>
      <c r="G5" s="110" t="s">
        <v>59</v>
      </c>
      <c r="H5" s="110" t="s">
        <v>34</v>
      </c>
      <c r="I5" s="110" t="s">
        <v>63</v>
      </c>
      <c r="J5" s="110" t="s">
        <v>66</v>
      </c>
      <c r="K5" s="110" t="s">
        <v>62</v>
      </c>
      <c r="L5" s="110" t="s">
        <v>43</v>
      </c>
      <c r="M5" s="110" t="s">
        <v>70</v>
      </c>
      <c r="N5" s="110" t="s">
        <v>133</v>
      </c>
      <c r="O5" s="110" t="s">
        <v>42</v>
      </c>
      <c r="P5" s="113" t="s">
        <v>126</v>
      </c>
    </row>
    <row r="6" spans="1:16" ht="15.75" customHeight="1">
      <c r="A6" s="136"/>
      <c r="B6" s="132"/>
      <c r="C6" s="132"/>
      <c r="D6" s="108">
        <v>3</v>
      </c>
      <c r="E6" s="114" t="s">
        <v>65</v>
      </c>
      <c r="F6" s="110" t="s">
        <v>38</v>
      </c>
      <c r="G6" s="110" t="s">
        <v>34</v>
      </c>
      <c r="H6" s="110" t="s">
        <v>60</v>
      </c>
      <c r="I6" s="110" t="s">
        <v>68</v>
      </c>
      <c r="J6" s="120" t="s">
        <v>162</v>
      </c>
      <c r="K6" s="110" t="s">
        <v>62</v>
      </c>
      <c r="L6" s="110" t="s">
        <v>70</v>
      </c>
      <c r="M6" s="113" t="s">
        <v>55</v>
      </c>
      <c r="N6" s="110" t="s">
        <v>66</v>
      </c>
      <c r="O6" s="110" t="s">
        <v>56</v>
      </c>
      <c r="P6" s="113" t="s">
        <v>126</v>
      </c>
    </row>
    <row r="7" spans="1:16" ht="15.75" customHeight="1">
      <c r="A7" s="136"/>
      <c r="B7" s="132"/>
      <c r="C7" s="132"/>
      <c r="D7" s="108">
        <v>4</v>
      </c>
      <c r="E7" s="110" t="s">
        <v>34</v>
      </c>
      <c r="F7" s="110" t="s">
        <v>63</v>
      </c>
      <c r="G7" s="110" t="s">
        <v>59</v>
      </c>
      <c r="H7" s="110" t="s">
        <v>68</v>
      </c>
      <c r="I7" s="110" t="s">
        <v>57</v>
      </c>
      <c r="J7" s="110" t="s">
        <v>40</v>
      </c>
      <c r="K7" s="119" t="s">
        <v>55</v>
      </c>
      <c r="L7" s="113" t="s">
        <v>126</v>
      </c>
      <c r="M7" s="110" t="s">
        <v>43</v>
      </c>
      <c r="N7" s="110" t="s">
        <v>42</v>
      </c>
      <c r="O7" s="110" t="s">
        <v>133</v>
      </c>
      <c r="P7" s="110" t="s">
        <v>61</v>
      </c>
    </row>
    <row r="8" spans="1:16" ht="15.75" customHeight="1">
      <c r="A8" s="136"/>
      <c r="B8" s="132"/>
      <c r="C8" s="132"/>
      <c r="D8" s="108">
        <v>5</v>
      </c>
      <c r="E8" s="113" t="s">
        <v>55</v>
      </c>
      <c r="F8" s="110" t="s">
        <v>60</v>
      </c>
      <c r="G8" s="110" t="s">
        <v>38</v>
      </c>
      <c r="H8" s="110" t="s">
        <v>63</v>
      </c>
      <c r="I8" s="120" t="s">
        <v>162</v>
      </c>
      <c r="J8" s="110" t="s">
        <v>69</v>
      </c>
      <c r="K8" s="110" t="s">
        <v>43</v>
      </c>
      <c r="L8" s="110" t="s">
        <v>62</v>
      </c>
      <c r="M8" s="110" t="s">
        <v>59</v>
      </c>
      <c r="N8" s="110" t="s">
        <v>56</v>
      </c>
      <c r="O8" s="110" t="s">
        <v>61</v>
      </c>
      <c r="P8" s="110" t="s">
        <v>66</v>
      </c>
    </row>
    <row r="9" spans="1:16" s="46" customFormat="1" ht="6.75" customHeight="1">
      <c r="A9" s="111"/>
      <c r="B9" s="108"/>
      <c r="C9" s="108"/>
      <c r="D9" s="108"/>
      <c r="E9" s="109"/>
      <c r="F9" s="109"/>
      <c r="G9" s="109"/>
      <c r="H9" s="110"/>
      <c r="I9" s="110"/>
      <c r="J9" s="110"/>
      <c r="K9" s="110"/>
      <c r="L9" s="109"/>
      <c r="M9" s="109"/>
      <c r="N9" s="110"/>
      <c r="O9" s="110"/>
      <c r="P9" s="110"/>
    </row>
    <row r="10" spans="1:19" ht="15.75" customHeight="1">
      <c r="A10" s="137">
        <v>3</v>
      </c>
      <c r="B10" s="128" t="s">
        <v>78</v>
      </c>
      <c r="C10" s="128" t="s">
        <v>51</v>
      </c>
      <c r="D10" s="108">
        <v>1</v>
      </c>
      <c r="E10" s="110" t="s">
        <v>62</v>
      </c>
      <c r="F10" s="110" t="s">
        <v>158</v>
      </c>
      <c r="G10" s="110" t="s">
        <v>131</v>
      </c>
      <c r="H10" s="110" t="s">
        <v>60</v>
      </c>
      <c r="I10" s="110" t="s">
        <v>34</v>
      </c>
      <c r="J10" s="110" t="s">
        <v>70</v>
      </c>
      <c r="K10" s="110" t="s">
        <v>42</v>
      </c>
      <c r="L10" s="110" t="s">
        <v>44</v>
      </c>
      <c r="M10" s="110" t="s">
        <v>66</v>
      </c>
      <c r="N10" s="110" t="s">
        <v>152</v>
      </c>
      <c r="O10" s="110" t="s">
        <v>130</v>
      </c>
      <c r="P10" s="110" t="s">
        <v>61</v>
      </c>
      <c r="S10" s="109"/>
    </row>
    <row r="11" spans="1:16" ht="15.75" customHeight="1">
      <c r="A11" s="138"/>
      <c r="B11" s="129"/>
      <c r="C11" s="129"/>
      <c r="D11" s="108">
        <v>2</v>
      </c>
      <c r="E11" s="110" t="s">
        <v>62</v>
      </c>
      <c r="F11" s="110" t="s">
        <v>131</v>
      </c>
      <c r="G11" s="110" t="s">
        <v>59</v>
      </c>
      <c r="H11" s="110" t="s">
        <v>60</v>
      </c>
      <c r="I11" s="110" t="s">
        <v>63</v>
      </c>
      <c r="J11" s="110" t="s">
        <v>34</v>
      </c>
      <c r="K11" s="113" t="s">
        <v>55</v>
      </c>
      <c r="L11" s="110" t="s">
        <v>66</v>
      </c>
      <c r="M11" s="120" t="s">
        <v>44</v>
      </c>
      <c r="N11" s="110" t="s">
        <v>64</v>
      </c>
      <c r="O11" s="110" t="s">
        <v>152</v>
      </c>
      <c r="P11" s="110" t="s">
        <v>130</v>
      </c>
    </row>
    <row r="12" spans="1:16" ht="15.75" customHeight="1">
      <c r="A12" s="138"/>
      <c r="B12" s="129"/>
      <c r="C12" s="129"/>
      <c r="D12" s="108">
        <v>3</v>
      </c>
      <c r="E12" s="110" t="s">
        <v>131</v>
      </c>
      <c r="F12" s="110" t="s">
        <v>53</v>
      </c>
      <c r="G12" s="110" t="s">
        <v>158</v>
      </c>
      <c r="H12" s="110" t="s">
        <v>70</v>
      </c>
      <c r="I12" s="110" t="s">
        <v>57</v>
      </c>
      <c r="J12" s="110" t="s">
        <v>63</v>
      </c>
      <c r="K12" s="110" t="s">
        <v>66</v>
      </c>
      <c r="L12" s="110" t="s">
        <v>42</v>
      </c>
      <c r="M12" s="113" t="s">
        <v>55</v>
      </c>
      <c r="N12" s="120" t="s">
        <v>130</v>
      </c>
      <c r="O12" s="110" t="s">
        <v>61</v>
      </c>
      <c r="P12" s="110" t="s">
        <v>64</v>
      </c>
    </row>
    <row r="13" spans="1:16" ht="15.75" customHeight="1">
      <c r="A13" s="138"/>
      <c r="B13" s="129"/>
      <c r="C13" s="129"/>
      <c r="D13" s="108">
        <v>4</v>
      </c>
      <c r="E13" s="113" t="s">
        <v>55</v>
      </c>
      <c r="F13" s="110" t="s">
        <v>57</v>
      </c>
      <c r="G13" s="110" t="s">
        <v>34</v>
      </c>
      <c r="H13" s="120" t="s">
        <v>44</v>
      </c>
      <c r="I13" s="110" t="s">
        <v>63</v>
      </c>
      <c r="J13" s="120" t="s">
        <v>59</v>
      </c>
      <c r="K13" s="110" t="s">
        <v>62</v>
      </c>
      <c r="L13" s="110" t="s">
        <v>64</v>
      </c>
      <c r="M13" s="110" t="s">
        <v>42</v>
      </c>
      <c r="N13" s="120" t="s">
        <v>159</v>
      </c>
      <c r="O13" s="110" t="s">
        <v>61</v>
      </c>
      <c r="P13" s="110" t="s">
        <v>152</v>
      </c>
    </row>
    <row r="14" spans="1:16" s="12" customFormat="1" ht="15" customHeight="1">
      <c r="A14" s="139"/>
      <c r="B14" s="130"/>
      <c r="C14" s="130"/>
      <c r="D14" s="108">
        <v>5</v>
      </c>
      <c r="E14" s="120" t="s">
        <v>158</v>
      </c>
      <c r="F14" s="110" t="s">
        <v>57</v>
      </c>
      <c r="G14" s="110" t="s">
        <v>58</v>
      </c>
      <c r="H14" s="110" t="s">
        <v>63</v>
      </c>
      <c r="I14" s="110" t="s">
        <v>60</v>
      </c>
      <c r="J14" s="120" t="s">
        <v>59</v>
      </c>
      <c r="K14" s="110"/>
      <c r="L14" s="110"/>
      <c r="M14" s="110"/>
      <c r="O14" s="108"/>
      <c r="P14" s="108"/>
    </row>
    <row r="15" spans="1:16" s="46" customFormat="1" ht="3.75" customHeight="1">
      <c r="A15" s="111"/>
      <c r="B15" s="108"/>
      <c r="C15" s="108"/>
      <c r="D15" s="108"/>
      <c r="E15" s="109"/>
      <c r="F15" s="109"/>
      <c r="G15" s="109"/>
      <c r="H15" s="109"/>
      <c r="I15" s="109"/>
      <c r="J15" s="109"/>
      <c r="K15" s="109"/>
      <c r="L15" s="110"/>
      <c r="M15" s="115"/>
      <c r="N15" s="108"/>
      <c r="O15" s="116"/>
      <c r="P15" s="108"/>
    </row>
    <row r="16" spans="1:16" ht="15.75" customHeight="1">
      <c r="A16" s="137">
        <v>4</v>
      </c>
      <c r="B16" s="128" t="s">
        <v>78</v>
      </c>
      <c r="C16" s="128" t="s">
        <v>161</v>
      </c>
      <c r="D16" s="108">
        <v>1</v>
      </c>
      <c r="E16" s="110" t="s">
        <v>35</v>
      </c>
      <c r="F16" s="110" t="s">
        <v>68</v>
      </c>
      <c r="G16" s="110" t="s">
        <v>66</v>
      </c>
      <c r="H16" s="110" t="s">
        <v>38</v>
      </c>
      <c r="I16" s="110" t="s">
        <v>57</v>
      </c>
      <c r="J16" s="120" t="s">
        <v>162</v>
      </c>
      <c r="K16" s="110" t="s">
        <v>154</v>
      </c>
      <c r="L16" s="113" t="s">
        <v>126</v>
      </c>
      <c r="M16" s="113" t="s">
        <v>134</v>
      </c>
      <c r="N16" s="110" t="s">
        <v>133</v>
      </c>
      <c r="O16" s="110" t="s">
        <v>64</v>
      </c>
      <c r="P16" s="110" t="s">
        <v>124</v>
      </c>
    </row>
    <row r="17" spans="1:16" ht="15.75" customHeight="1">
      <c r="A17" s="138"/>
      <c r="B17" s="129"/>
      <c r="C17" s="129"/>
      <c r="D17" s="108">
        <v>2</v>
      </c>
      <c r="E17" s="110" t="s">
        <v>66</v>
      </c>
      <c r="F17" s="120" t="s">
        <v>162</v>
      </c>
      <c r="G17" s="110" t="s">
        <v>68</v>
      </c>
      <c r="H17" s="110" t="s">
        <v>44</v>
      </c>
      <c r="I17" s="110" t="s">
        <v>57</v>
      </c>
      <c r="J17" s="110" t="s">
        <v>58</v>
      </c>
      <c r="K17" s="120" t="s">
        <v>44</v>
      </c>
      <c r="L17" s="113" t="s">
        <v>126</v>
      </c>
      <c r="M17" s="110" t="s">
        <v>64</v>
      </c>
      <c r="N17" s="110" t="s">
        <v>61</v>
      </c>
      <c r="O17" s="110" t="s">
        <v>133</v>
      </c>
      <c r="P17" s="110" t="s">
        <v>38</v>
      </c>
    </row>
    <row r="18" spans="1:16" ht="15.75" customHeight="1">
      <c r="A18" s="138"/>
      <c r="B18" s="129"/>
      <c r="C18" s="129"/>
      <c r="D18" s="108">
        <v>3</v>
      </c>
      <c r="E18" s="110" t="s">
        <v>68</v>
      </c>
      <c r="F18" s="110" t="s">
        <v>66</v>
      </c>
      <c r="G18" s="110" t="s">
        <v>35</v>
      </c>
      <c r="H18" s="110" t="s">
        <v>58</v>
      </c>
      <c r="I18" s="120" t="s">
        <v>162</v>
      </c>
      <c r="J18" s="120" t="s">
        <v>44</v>
      </c>
      <c r="K18" s="113" t="s">
        <v>134</v>
      </c>
      <c r="L18" s="110" t="s">
        <v>62</v>
      </c>
      <c r="M18" s="119" t="s">
        <v>55</v>
      </c>
      <c r="N18" s="110" t="s">
        <v>61</v>
      </c>
      <c r="O18" s="110" t="s">
        <v>124</v>
      </c>
      <c r="P18" s="110" t="s">
        <v>133</v>
      </c>
    </row>
    <row r="19" spans="1:16" ht="15.75" customHeight="1">
      <c r="A19" s="138"/>
      <c r="B19" s="129"/>
      <c r="C19" s="129"/>
      <c r="D19" s="108">
        <v>4</v>
      </c>
      <c r="E19" s="120" t="s">
        <v>162</v>
      </c>
      <c r="F19" s="110" t="s">
        <v>35</v>
      </c>
      <c r="G19" s="114" t="s">
        <v>65</v>
      </c>
      <c r="H19" s="110" t="s">
        <v>58</v>
      </c>
      <c r="I19" s="110" t="s">
        <v>44</v>
      </c>
      <c r="J19" s="110" t="s">
        <v>38</v>
      </c>
      <c r="K19" s="113" t="s">
        <v>55</v>
      </c>
      <c r="L19" s="110" t="s">
        <v>62</v>
      </c>
      <c r="M19" s="110" t="s">
        <v>71</v>
      </c>
      <c r="N19" s="110" t="s">
        <v>124</v>
      </c>
      <c r="O19" s="110" t="s">
        <v>66</v>
      </c>
      <c r="P19" s="113" t="s">
        <v>126</v>
      </c>
    </row>
    <row r="20" spans="1:16" s="46" customFormat="1" ht="12" customHeight="1">
      <c r="A20" s="139"/>
      <c r="B20" s="130"/>
      <c r="C20" s="130"/>
      <c r="D20" s="108">
        <v>5</v>
      </c>
      <c r="E20" s="143" t="s">
        <v>151</v>
      </c>
      <c r="F20" s="144"/>
      <c r="G20" s="145"/>
      <c r="H20" s="146" t="s">
        <v>160</v>
      </c>
      <c r="I20" s="147"/>
      <c r="J20" s="148"/>
      <c r="K20" s="149" t="s">
        <v>155</v>
      </c>
      <c r="L20" s="150"/>
      <c r="M20" s="151"/>
      <c r="N20" s="146" t="s">
        <v>156</v>
      </c>
      <c r="O20" s="147"/>
      <c r="P20" s="148"/>
    </row>
    <row r="21" spans="1:16" s="46" customFormat="1" ht="6" customHeight="1">
      <c r="A21" s="111"/>
      <c r="B21" s="108"/>
      <c r="C21" s="108"/>
      <c r="D21" s="108"/>
      <c r="E21" s="110"/>
      <c r="F21" s="110"/>
      <c r="G21" s="110"/>
      <c r="H21" s="110"/>
      <c r="I21" s="110"/>
      <c r="J21" s="110"/>
      <c r="K21" s="110"/>
      <c r="L21" s="110"/>
      <c r="M21" s="110"/>
      <c r="N21" s="108"/>
      <c r="O21" s="116"/>
      <c r="P21" s="108"/>
    </row>
    <row r="22" spans="1:16" ht="15.75" customHeight="1">
      <c r="A22" s="136">
        <v>5</v>
      </c>
      <c r="B22" s="132" t="s">
        <v>79</v>
      </c>
      <c r="C22" s="132" t="s">
        <v>50</v>
      </c>
      <c r="D22" s="108">
        <v>1</v>
      </c>
      <c r="E22" s="110" t="s">
        <v>68</v>
      </c>
      <c r="F22" s="110" t="s">
        <v>44</v>
      </c>
      <c r="G22" s="114" t="s">
        <v>65</v>
      </c>
      <c r="H22" s="110" t="s">
        <v>60</v>
      </c>
      <c r="I22" s="110" t="s">
        <v>38</v>
      </c>
      <c r="J22" s="110" t="s">
        <v>34</v>
      </c>
      <c r="K22" s="110" t="s">
        <v>70</v>
      </c>
      <c r="L22" s="110" t="s">
        <v>66</v>
      </c>
      <c r="M22" s="110" t="s">
        <v>37</v>
      </c>
      <c r="N22" s="110" t="s">
        <v>42</v>
      </c>
      <c r="O22" s="110" t="s">
        <v>64</v>
      </c>
      <c r="P22" s="113" t="s">
        <v>126</v>
      </c>
    </row>
    <row r="23" spans="1:16" ht="15.75" customHeight="1">
      <c r="A23" s="136"/>
      <c r="B23" s="132"/>
      <c r="C23" s="132"/>
      <c r="D23" s="108">
        <v>2</v>
      </c>
      <c r="E23" s="120" t="s">
        <v>162</v>
      </c>
      <c r="F23" s="110" t="s">
        <v>68</v>
      </c>
      <c r="G23" s="110" t="s">
        <v>58</v>
      </c>
      <c r="H23" s="110" t="s">
        <v>72</v>
      </c>
      <c r="I23" s="110" t="s">
        <v>70</v>
      </c>
      <c r="J23" s="110" t="s">
        <v>158</v>
      </c>
      <c r="K23" s="110" t="s">
        <v>64</v>
      </c>
      <c r="L23" s="113" t="s">
        <v>146</v>
      </c>
      <c r="M23" s="110" t="s">
        <v>130</v>
      </c>
      <c r="N23" s="110" t="s">
        <v>38</v>
      </c>
      <c r="O23" s="110" t="s">
        <v>42</v>
      </c>
      <c r="P23" s="110" t="s">
        <v>61</v>
      </c>
    </row>
    <row r="24" spans="1:16" ht="15.75" customHeight="1">
      <c r="A24" s="136"/>
      <c r="B24" s="132"/>
      <c r="C24" s="132"/>
      <c r="D24" s="108">
        <v>3</v>
      </c>
      <c r="E24" s="110" t="s">
        <v>44</v>
      </c>
      <c r="F24" s="110" t="s">
        <v>60</v>
      </c>
      <c r="G24" s="110" t="s">
        <v>68</v>
      </c>
      <c r="H24" s="110" t="s">
        <v>158</v>
      </c>
      <c r="I24" s="110" t="s">
        <v>34</v>
      </c>
      <c r="J24" s="110" t="s">
        <v>58</v>
      </c>
      <c r="K24" s="110" t="s">
        <v>66</v>
      </c>
      <c r="L24" s="110" t="s">
        <v>130</v>
      </c>
      <c r="M24" s="110" t="s">
        <v>131</v>
      </c>
      <c r="N24" s="110" t="s">
        <v>64</v>
      </c>
      <c r="O24" s="110" t="s">
        <v>38</v>
      </c>
      <c r="P24" s="110" t="s">
        <v>61</v>
      </c>
    </row>
    <row r="25" spans="1:16" ht="15.75" customHeight="1">
      <c r="A25" s="136"/>
      <c r="B25" s="132"/>
      <c r="C25" s="132"/>
      <c r="D25" s="108">
        <v>4</v>
      </c>
      <c r="E25" s="114" t="s">
        <v>65</v>
      </c>
      <c r="F25" s="110" t="s">
        <v>67</v>
      </c>
      <c r="G25" s="110" t="s">
        <v>44</v>
      </c>
      <c r="H25" s="110" t="s">
        <v>34</v>
      </c>
      <c r="I25" s="110" t="s">
        <v>131</v>
      </c>
      <c r="J25" s="110" t="s">
        <v>58</v>
      </c>
      <c r="K25" s="110" t="s">
        <v>130</v>
      </c>
      <c r="L25" s="110" t="s">
        <v>71</v>
      </c>
      <c r="M25" s="110" t="s">
        <v>66</v>
      </c>
      <c r="N25" s="110" t="s">
        <v>64</v>
      </c>
      <c r="O25" s="110" t="s">
        <v>159</v>
      </c>
      <c r="P25" s="110" t="s">
        <v>42</v>
      </c>
    </row>
    <row r="26" spans="1:16" ht="15.75" customHeight="1">
      <c r="A26" s="136"/>
      <c r="B26" s="132"/>
      <c r="C26" s="132"/>
      <c r="D26" s="108">
        <v>5</v>
      </c>
      <c r="E26" s="110"/>
      <c r="F26" s="110"/>
      <c r="G26" s="110"/>
      <c r="H26" s="110" t="s">
        <v>58</v>
      </c>
      <c r="I26" s="110" t="s">
        <v>158</v>
      </c>
      <c r="J26" s="113" t="s">
        <v>44</v>
      </c>
      <c r="K26" s="110"/>
      <c r="L26" s="110"/>
      <c r="M26" s="110"/>
      <c r="N26" s="110"/>
      <c r="O26" s="110"/>
      <c r="P26" s="110"/>
    </row>
    <row r="27" spans="1:16" s="46" customFormat="1" ht="6.75" customHeight="1">
      <c r="A27" s="111"/>
      <c r="B27" s="108"/>
      <c r="C27" s="108"/>
      <c r="D27" s="108"/>
      <c r="E27" s="117"/>
      <c r="F27" s="117"/>
      <c r="G27" s="117"/>
      <c r="H27" s="109"/>
      <c r="I27" s="109"/>
      <c r="J27" s="108"/>
      <c r="K27" s="108"/>
      <c r="L27" s="108"/>
      <c r="M27" s="108"/>
      <c r="N27" s="108"/>
      <c r="O27" s="108"/>
      <c r="P27" s="117"/>
    </row>
    <row r="28" spans="1:16" ht="15.75" customHeight="1">
      <c r="A28" s="137">
        <v>6</v>
      </c>
      <c r="B28" s="128" t="s">
        <v>78</v>
      </c>
      <c r="C28" s="128" t="s">
        <v>136</v>
      </c>
      <c r="D28" s="108">
        <v>1</v>
      </c>
      <c r="E28" s="110" t="s">
        <v>66</v>
      </c>
      <c r="F28" s="110" t="s">
        <v>63</v>
      </c>
      <c r="G28" s="110" t="s">
        <v>53</v>
      </c>
      <c r="H28" s="110" t="s">
        <v>131</v>
      </c>
      <c r="I28" s="110" t="s">
        <v>35</v>
      </c>
      <c r="J28" s="110" t="s">
        <v>71</v>
      </c>
      <c r="K28" s="110" t="s">
        <v>130</v>
      </c>
      <c r="L28" s="110" t="s">
        <v>64</v>
      </c>
      <c r="M28" s="110" t="s">
        <v>38</v>
      </c>
      <c r="N28" s="110" t="s">
        <v>56</v>
      </c>
      <c r="O28" s="110" t="s">
        <v>159</v>
      </c>
      <c r="P28" s="120" t="s">
        <v>44</v>
      </c>
    </row>
    <row r="29" spans="1:16" ht="15.75" customHeight="1">
      <c r="A29" s="138"/>
      <c r="B29" s="129"/>
      <c r="C29" s="129"/>
      <c r="D29" s="108">
        <v>2</v>
      </c>
      <c r="E29" s="110" t="s">
        <v>62</v>
      </c>
      <c r="F29" s="110" t="s">
        <v>66</v>
      </c>
      <c r="G29" s="120" t="s">
        <v>162</v>
      </c>
      <c r="H29" s="110" t="s">
        <v>63</v>
      </c>
      <c r="I29" s="110" t="s">
        <v>60</v>
      </c>
      <c r="J29" s="110" t="s">
        <v>131</v>
      </c>
      <c r="K29" s="110" t="s">
        <v>64</v>
      </c>
      <c r="L29" s="110" t="s">
        <v>38</v>
      </c>
      <c r="M29" s="110" t="s">
        <v>59</v>
      </c>
      <c r="N29" s="110" t="s">
        <v>61</v>
      </c>
      <c r="O29" s="110" t="s">
        <v>44</v>
      </c>
      <c r="P29" s="113" t="s">
        <v>147</v>
      </c>
    </row>
    <row r="30" spans="1:16" ht="15.75" customHeight="1">
      <c r="A30" s="138"/>
      <c r="B30" s="129"/>
      <c r="C30" s="129"/>
      <c r="D30" s="108">
        <v>3</v>
      </c>
      <c r="E30" s="110" t="s">
        <v>62</v>
      </c>
      <c r="F30" s="110" t="s">
        <v>60</v>
      </c>
      <c r="G30" s="110" t="s">
        <v>58</v>
      </c>
      <c r="H30" s="120" t="s">
        <v>162</v>
      </c>
      <c r="I30" s="120" t="s">
        <v>44</v>
      </c>
      <c r="J30" s="110" t="s">
        <v>35</v>
      </c>
      <c r="K30" s="110" t="s">
        <v>131</v>
      </c>
      <c r="L30" s="110" t="s">
        <v>130</v>
      </c>
      <c r="M30" s="110" t="s">
        <v>59</v>
      </c>
      <c r="N30" s="110" t="s">
        <v>159</v>
      </c>
      <c r="O30" s="110" t="s">
        <v>56</v>
      </c>
      <c r="P30" s="110" t="s">
        <v>64</v>
      </c>
    </row>
    <row r="31" spans="1:16" ht="15.75" customHeight="1">
      <c r="A31" s="138"/>
      <c r="B31" s="129"/>
      <c r="C31" s="129"/>
      <c r="D31" s="108">
        <v>4</v>
      </c>
      <c r="E31" s="110" t="s">
        <v>53</v>
      </c>
      <c r="F31" s="110" t="s">
        <v>60</v>
      </c>
      <c r="G31" s="110" t="s">
        <v>66</v>
      </c>
      <c r="H31" s="110" t="s">
        <v>35</v>
      </c>
      <c r="I31" s="110" t="s">
        <v>71</v>
      </c>
      <c r="J31" s="110" t="s">
        <v>63</v>
      </c>
      <c r="K31" s="110" t="s">
        <v>38</v>
      </c>
      <c r="L31" s="110" t="s">
        <v>131</v>
      </c>
      <c r="M31" s="110" t="s">
        <v>130</v>
      </c>
      <c r="N31" s="110" t="s">
        <v>44</v>
      </c>
      <c r="O31" s="110" t="s">
        <v>64</v>
      </c>
      <c r="P31" s="108" t="s">
        <v>90</v>
      </c>
    </row>
    <row r="32" spans="1:16" ht="9.75" customHeight="1">
      <c r="A32" s="139"/>
      <c r="B32" s="130"/>
      <c r="C32" s="130"/>
      <c r="D32" s="108">
        <v>5</v>
      </c>
      <c r="E32" s="146" t="s">
        <v>149</v>
      </c>
      <c r="F32" s="147"/>
      <c r="G32" s="148"/>
      <c r="H32" s="146" t="s">
        <v>157</v>
      </c>
      <c r="I32" s="147"/>
      <c r="J32" s="148"/>
      <c r="K32" s="143" t="s">
        <v>148</v>
      </c>
      <c r="L32" s="144"/>
      <c r="M32" s="145"/>
      <c r="N32" s="143" t="s">
        <v>153</v>
      </c>
      <c r="O32" s="144"/>
      <c r="P32" s="145"/>
    </row>
    <row r="33" spans="1:16" s="46" customFormat="1" ht="6.75" customHeight="1">
      <c r="A33" s="111"/>
      <c r="B33" s="108"/>
      <c r="C33" s="108"/>
      <c r="D33" s="10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09"/>
      <c r="P33" s="118"/>
    </row>
    <row r="34" spans="1:16" ht="15.75" customHeight="1">
      <c r="A34" s="136">
        <v>7</v>
      </c>
      <c r="B34" s="132" t="s">
        <v>79</v>
      </c>
      <c r="C34" s="132" t="s">
        <v>112</v>
      </c>
      <c r="D34" s="108">
        <v>1</v>
      </c>
      <c r="E34" s="110" t="s">
        <v>34</v>
      </c>
      <c r="F34" s="110" t="s">
        <v>57</v>
      </c>
      <c r="G34" s="110" t="s">
        <v>158</v>
      </c>
      <c r="H34" s="110" t="s">
        <v>35</v>
      </c>
      <c r="I34" s="110" t="s">
        <v>63</v>
      </c>
      <c r="J34" s="110" t="s">
        <v>59</v>
      </c>
      <c r="K34" s="110" t="s">
        <v>42</v>
      </c>
      <c r="L34" s="110" t="s">
        <v>64</v>
      </c>
      <c r="M34" s="110" t="s">
        <v>44</v>
      </c>
      <c r="N34" s="110" t="s">
        <v>56</v>
      </c>
      <c r="O34" s="110" t="s">
        <v>130</v>
      </c>
      <c r="P34" s="110" t="s">
        <v>70</v>
      </c>
    </row>
    <row r="35" spans="1:16" ht="15.75" customHeight="1">
      <c r="A35" s="136"/>
      <c r="B35" s="132"/>
      <c r="C35" s="132"/>
      <c r="D35" s="108">
        <v>2</v>
      </c>
      <c r="E35" s="110" t="s">
        <v>62</v>
      </c>
      <c r="F35" s="110" t="s">
        <v>158</v>
      </c>
      <c r="G35" s="110" t="s">
        <v>59</v>
      </c>
      <c r="H35" s="110" t="s">
        <v>58</v>
      </c>
      <c r="I35" s="110" t="s">
        <v>129</v>
      </c>
      <c r="J35" s="110" t="s">
        <v>63</v>
      </c>
      <c r="K35" s="113" t="s">
        <v>55</v>
      </c>
      <c r="L35" s="110" t="s">
        <v>44</v>
      </c>
      <c r="M35" s="110" t="s">
        <v>42</v>
      </c>
      <c r="N35" s="110" t="s">
        <v>130</v>
      </c>
      <c r="O35" s="110" t="s">
        <v>70</v>
      </c>
      <c r="P35" s="110" t="s">
        <v>133</v>
      </c>
    </row>
    <row r="36" spans="1:16" ht="15.75" customHeight="1">
      <c r="A36" s="136"/>
      <c r="B36" s="132"/>
      <c r="C36" s="132"/>
      <c r="D36" s="108">
        <v>3</v>
      </c>
      <c r="E36" s="113" t="s">
        <v>55</v>
      </c>
      <c r="F36" s="110" t="s">
        <v>34</v>
      </c>
      <c r="G36" s="110" t="s">
        <v>59</v>
      </c>
      <c r="H36" s="110" t="s">
        <v>68</v>
      </c>
      <c r="I36" s="110" t="s">
        <v>35</v>
      </c>
      <c r="J36" s="110" t="s">
        <v>58</v>
      </c>
      <c r="K36" s="110" t="s">
        <v>44</v>
      </c>
      <c r="L36" s="110" t="s">
        <v>62</v>
      </c>
      <c r="M36" s="110" t="s">
        <v>64</v>
      </c>
      <c r="N36" s="110" t="s">
        <v>70</v>
      </c>
      <c r="O36" s="110" t="s">
        <v>56</v>
      </c>
      <c r="P36" s="110" t="s">
        <v>130</v>
      </c>
    </row>
    <row r="37" spans="1:16" ht="15.75" customHeight="1">
      <c r="A37" s="136"/>
      <c r="B37" s="132"/>
      <c r="C37" s="132"/>
      <c r="D37" s="108">
        <v>4</v>
      </c>
      <c r="E37" s="110" t="s">
        <v>158</v>
      </c>
      <c r="F37" s="110" t="s">
        <v>150</v>
      </c>
      <c r="G37" s="120" t="s">
        <v>58</v>
      </c>
      <c r="H37" s="110" t="s">
        <v>129</v>
      </c>
      <c r="I37" s="110" t="s">
        <v>68</v>
      </c>
      <c r="J37" s="110" t="s">
        <v>35</v>
      </c>
      <c r="K37" s="110" t="s">
        <v>62</v>
      </c>
      <c r="L37" s="110" t="s">
        <v>42</v>
      </c>
      <c r="M37" s="113" t="s">
        <v>55</v>
      </c>
      <c r="N37" s="108" t="s">
        <v>94</v>
      </c>
      <c r="O37" s="108" t="s">
        <v>93</v>
      </c>
      <c r="P37" s="110" t="s">
        <v>64</v>
      </c>
    </row>
    <row r="38" spans="1:16" ht="15.75" customHeight="1">
      <c r="A38" s="136"/>
      <c r="B38" s="132"/>
      <c r="C38" s="132"/>
      <c r="D38" s="108">
        <v>5</v>
      </c>
      <c r="E38" s="108" t="s">
        <v>83</v>
      </c>
      <c r="F38" s="108" t="s">
        <v>144</v>
      </c>
      <c r="G38" s="108" t="s">
        <v>145</v>
      </c>
      <c r="H38" s="108" t="s">
        <v>87</v>
      </c>
      <c r="I38" s="108" t="s">
        <v>84</v>
      </c>
      <c r="J38" s="108" t="s">
        <v>88</v>
      </c>
      <c r="K38" s="108" t="s">
        <v>91</v>
      </c>
      <c r="L38" s="108" t="s">
        <v>86</v>
      </c>
      <c r="M38" s="108" t="s">
        <v>92</v>
      </c>
      <c r="N38" s="109"/>
      <c r="O38" s="109"/>
      <c r="P38" s="109"/>
    </row>
    <row r="39" spans="1:16" ht="9" customHeight="1">
      <c r="A39" s="140" t="s">
        <v>17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</row>
    <row r="40" spans="1:16" ht="15.75" customHeight="1">
      <c r="A40" s="136">
        <v>5</v>
      </c>
      <c r="B40" s="132" t="s">
        <v>78</v>
      </c>
      <c r="C40" s="132" t="s">
        <v>51</v>
      </c>
      <c r="D40" s="108">
        <v>1</v>
      </c>
      <c r="E40" s="113" t="s">
        <v>55</v>
      </c>
      <c r="F40" s="110" t="s">
        <v>60</v>
      </c>
      <c r="G40" s="110" t="s">
        <v>150</v>
      </c>
      <c r="H40" s="120" t="s">
        <v>162</v>
      </c>
      <c r="I40" s="110" t="s">
        <v>66</v>
      </c>
      <c r="J40" s="110" t="s">
        <v>69</v>
      </c>
      <c r="K40" s="110" t="s">
        <v>64</v>
      </c>
      <c r="L40" s="110" t="s">
        <v>37</v>
      </c>
      <c r="M40" s="110" t="s">
        <v>59</v>
      </c>
      <c r="N40" s="110" t="s">
        <v>56</v>
      </c>
      <c r="O40" s="110" t="s">
        <v>61</v>
      </c>
      <c r="P40" s="113" t="s">
        <v>147</v>
      </c>
    </row>
    <row r="41" spans="1:16" ht="15.75" customHeight="1">
      <c r="A41" s="136"/>
      <c r="B41" s="132"/>
      <c r="C41" s="132"/>
      <c r="D41" s="108">
        <v>2</v>
      </c>
      <c r="E41" s="110" t="s">
        <v>150</v>
      </c>
      <c r="F41" s="110" t="s">
        <v>34</v>
      </c>
      <c r="G41" s="120" t="s">
        <v>162</v>
      </c>
      <c r="H41" s="110" t="s">
        <v>66</v>
      </c>
      <c r="I41" s="110" t="s">
        <v>60</v>
      </c>
      <c r="J41" s="110" t="s">
        <v>59</v>
      </c>
      <c r="K41" s="110" t="s">
        <v>37</v>
      </c>
      <c r="L41" s="113" t="s">
        <v>126</v>
      </c>
      <c r="M41" s="120" t="s">
        <v>64</v>
      </c>
      <c r="N41" s="110" t="s">
        <v>61</v>
      </c>
      <c r="O41" s="110" t="s">
        <v>56</v>
      </c>
      <c r="P41" s="110" t="s">
        <v>42</v>
      </c>
    </row>
    <row r="42" spans="1:15" ht="18.75">
      <c r="A42" s="1"/>
      <c r="B42" s="5"/>
      <c r="C42" s="5"/>
      <c r="D42" s="5"/>
      <c r="O42" s="5"/>
    </row>
    <row r="43" spans="1:16" ht="18.75">
      <c r="A43" s="1"/>
      <c r="B43" s="10"/>
      <c r="C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8.75">
      <c r="A44" s="1"/>
      <c r="B44" s="10"/>
      <c r="C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8.75">
      <c r="A45" s="1"/>
      <c r="B45" s="10"/>
      <c r="C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59" customFormat="1" ht="18.75">
      <c r="A46" s="56"/>
      <c r="B46" s="57"/>
      <c r="C46" s="58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s="6" customFormat="1" ht="18.75">
      <c r="A47" s="1"/>
      <c r="B47" s="11"/>
      <c r="C47" s="8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2:16" s="6" customFormat="1" ht="18.75">
      <c r="B48" s="11"/>
      <c r="C48" s="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2:16" s="104" customFormat="1" ht="18.75">
      <c r="B49" s="105"/>
      <c r="C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2:16" s="6" customFormat="1" ht="18.75">
      <c r="B50" s="11"/>
      <c r="C50" s="8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2:16" s="6" customFormat="1" ht="18.75">
      <c r="B51" s="11"/>
      <c r="C51" s="8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2:16" ht="18.75">
      <c r="B52" s="11"/>
      <c r="C52" s="8"/>
      <c r="D52" s="6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2:16" ht="18.75">
      <c r="B53" s="11"/>
      <c r="C53" s="8"/>
      <c r="D53" s="6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2:16" ht="18.75">
      <c r="B54" s="11"/>
      <c r="C54" s="8"/>
      <c r="D54" s="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s="65" customFormat="1" ht="18.75">
      <c r="A55" s="61"/>
      <c r="B55" s="62"/>
      <c r="C55" s="63"/>
      <c r="D55" s="61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2:16" ht="18.75">
      <c r="B56" s="11"/>
      <c r="C56" s="8"/>
      <c r="D56" s="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2:16" ht="18.75">
      <c r="B57" s="11"/>
      <c r="C57" s="8"/>
      <c r="D57" s="6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s="54" customFormat="1" ht="18.75">
      <c r="A58" s="51"/>
      <c r="B58" s="52"/>
      <c r="C58" s="53"/>
      <c r="D58" s="51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2:16" ht="18.75">
      <c r="B59" s="11"/>
      <c r="C59" s="8"/>
      <c r="D59" s="6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2:16" ht="18.75">
      <c r="B60" s="11"/>
      <c r="C60" s="8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2:16" ht="18.75">
      <c r="B61" s="11"/>
      <c r="C61" s="8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2:16" ht="18.75">
      <c r="B62" s="1"/>
      <c r="C62" s="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34">
    <mergeCell ref="K32:M32"/>
    <mergeCell ref="E32:G32"/>
    <mergeCell ref="E20:G20"/>
    <mergeCell ref="N32:P32"/>
    <mergeCell ref="K20:M20"/>
    <mergeCell ref="N20:P20"/>
    <mergeCell ref="H32:J32"/>
    <mergeCell ref="H20:J20"/>
    <mergeCell ref="C40:C41"/>
    <mergeCell ref="B34:B38"/>
    <mergeCell ref="C34:C38"/>
    <mergeCell ref="A39:P39"/>
    <mergeCell ref="B28:B32"/>
    <mergeCell ref="A34:A38"/>
    <mergeCell ref="A40:A41"/>
    <mergeCell ref="B40:B41"/>
    <mergeCell ref="A22:A26"/>
    <mergeCell ref="A10:A14"/>
    <mergeCell ref="A28:A32"/>
    <mergeCell ref="A16:A20"/>
    <mergeCell ref="A1:E1"/>
    <mergeCell ref="A2:D2"/>
    <mergeCell ref="F1:P1"/>
    <mergeCell ref="A4:A8"/>
    <mergeCell ref="B16:B20"/>
    <mergeCell ref="C16:C20"/>
    <mergeCell ref="C28:C32"/>
    <mergeCell ref="K2:P2"/>
    <mergeCell ref="B4:B8"/>
    <mergeCell ref="C4:C8"/>
    <mergeCell ref="B10:B14"/>
    <mergeCell ref="C10:C14"/>
    <mergeCell ref="B22:B26"/>
    <mergeCell ref="C22:C26"/>
  </mergeCells>
  <printOptions gridLines="1"/>
  <pageMargins left="0.31" right="0.24" top="0.25" bottom="0.33" header="0.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="75" zoomScaleNormal="75" zoomScaleSheetLayoutView="100" workbookViewId="0" topLeftCell="A1">
      <pane ySplit="3" topLeftCell="BM4" activePane="bottomLeft" state="frozen"/>
      <selection pane="topLeft" activeCell="M1" sqref="M1"/>
      <selection pane="bottomLeft" activeCell="N24" sqref="N24"/>
    </sheetView>
  </sheetViews>
  <sheetFormatPr defaultColWidth="8.83203125" defaultRowHeight="18"/>
  <cols>
    <col min="1" max="1" width="3.41015625" style="6" customWidth="1"/>
    <col min="2" max="2" width="5.58203125" style="2" customWidth="1"/>
    <col min="3" max="3" width="4.66015625" style="2" customWidth="1"/>
    <col min="4" max="4" width="3.58203125" style="2" bestFit="1" customWidth="1"/>
    <col min="5" max="16" width="6.91015625" style="2" customWidth="1"/>
    <col min="17" max="16384" width="8.83203125" style="2" customWidth="1"/>
  </cols>
  <sheetData>
    <row r="1" spans="1:16" ht="33.75" customHeight="1">
      <c r="A1" s="133" t="s">
        <v>0</v>
      </c>
      <c r="B1" s="133"/>
      <c r="C1" s="133"/>
      <c r="D1" s="133"/>
      <c r="E1" s="133"/>
      <c r="F1" s="135" t="s">
        <v>137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8.75" customHeight="1">
      <c r="A2" s="134" t="s">
        <v>1</v>
      </c>
      <c r="B2" s="134"/>
      <c r="C2" s="134"/>
      <c r="D2" s="134"/>
      <c r="E2" s="3"/>
      <c r="G2" s="7"/>
      <c r="H2" s="11"/>
      <c r="I2" s="11"/>
      <c r="J2" s="11"/>
      <c r="K2" s="131" t="s">
        <v>138</v>
      </c>
      <c r="L2" s="131"/>
      <c r="M2" s="131"/>
      <c r="N2" s="131"/>
      <c r="O2" s="131"/>
      <c r="P2" s="131"/>
    </row>
    <row r="3" spans="1:16" s="4" customFormat="1" ht="26.25" customHeight="1">
      <c r="A3" s="17" t="s">
        <v>2</v>
      </c>
      <c r="B3" s="17" t="s">
        <v>77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</row>
    <row r="4" spans="1:16" s="1" customFormat="1" ht="15.75" customHeight="1">
      <c r="A4" s="157">
        <v>2</v>
      </c>
      <c r="B4" s="152" t="s">
        <v>80</v>
      </c>
      <c r="C4" s="152" t="s">
        <v>135</v>
      </c>
      <c r="D4" s="13">
        <v>1</v>
      </c>
      <c r="E4" s="14" t="s">
        <v>52</v>
      </c>
      <c r="F4" s="14" t="s">
        <v>52</v>
      </c>
      <c r="G4" s="14" t="s">
        <v>52</v>
      </c>
      <c r="H4" s="14" t="s">
        <v>52</v>
      </c>
      <c r="I4" s="14" t="s">
        <v>52</v>
      </c>
      <c r="J4" s="14" t="s">
        <v>52</v>
      </c>
      <c r="K4" s="14" t="s">
        <v>52</v>
      </c>
      <c r="L4" s="14" t="s">
        <v>52</v>
      </c>
      <c r="M4" s="14" t="s">
        <v>52</v>
      </c>
      <c r="N4" s="14" t="s">
        <v>52</v>
      </c>
      <c r="O4" s="14" t="s">
        <v>52</v>
      </c>
      <c r="P4" s="14" t="s">
        <v>52</v>
      </c>
    </row>
    <row r="5" spans="1:16" ht="15.75" customHeight="1">
      <c r="A5" s="157"/>
      <c r="B5" s="152"/>
      <c r="C5" s="152"/>
      <c r="D5" s="13">
        <v>2</v>
      </c>
      <c r="E5" s="30" t="s">
        <v>68</v>
      </c>
      <c r="F5" s="40" t="s">
        <v>58</v>
      </c>
      <c r="G5" s="33" t="s">
        <v>55</v>
      </c>
      <c r="H5" s="31" t="s">
        <v>59</v>
      </c>
      <c r="I5" s="21" t="s">
        <v>34</v>
      </c>
      <c r="J5" s="22" t="s">
        <v>69</v>
      </c>
      <c r="K5" s="18" t="s">
        <v>63</v>
      </c>
      <c r="L5" s="83" t="s">
        <v>126</v>
      </c>
      <c r="M5" s="25" t="s">
        <v>36</v>
      </c>
      <c r="N5" s="85" t="s">
        <v>45</v>
      </c>
      <c r="O5" s="24" t="s">
        <v>43</v>
      </c>
      <c r="P5" s="28" t="s">
        <v>62</v>
      </c>
    </row>
    <row r="6" spans="1:16" ht="15.75" customHeight="1">
      <c r="A6" s="157"/>
      <c r="B6" s="152"/>
      <c r="C6" s="152"/>
      <c r="D6" s="13">
        <v>3</v>
      </c>
      <c r="E6" s="32" t="s">
        <v>67</v>
      </c>
      <c r="F6" s="40" t="s">
        <v>58</v>
      </c>
      <c r="G6" s="30" t="s">
        <v>68</v>
      </c>
      <c r="H6" s="22" t="s">
        <v>42</v>
      </c>
      <c r="I6" s="31" t="s">
        <v>59</v>
      </c>
      <c r="J6" s="21" t="s">
        <v>34</v>
      </c>
      <c r="K6" s="38" t="s">
        <v>37</v>
      </c>
      <c r="L6" s="25" t="s">
        <v>36</v>
      </c>
      <c r="M6" s="42" t="s">
        <v>44</v>
      </c>
      <c r="N6" s="24" t="s">
        <v>43</v>
      </c>
      <c r="O6" s="83" t="s">
        <v>126</v>
      </c>
      <c r="P6" s="26" t="s">
        <v>56</v>
      </c>
    </row>
    <row r="7" spans="1:16" ht="15.75" customHeight="1">
      <c r="A7" s="157"/>
      <c r="B7" s="152"/>
      <c r="C7" s="152"/>
      <c r="D7" s="13">
        <v>4</v>
      </c>
      <c r="E7" s="19" t="s">
        <v>60</v>
      </c>
      <c r="F7" s="84" t="s">
        <v>132</v>
      </c>
      <c r="G7" s="28" t="s">
        <v>62</v>
      </c>
      <c r="H7" s="26" t="s">
        <v>40</v>
      </c>
      <c r="I7" s="33" t="s">
        <v>55</v>
      </c>
      <c r="J7" s="18" t="s">
        <v>63</v>
      </c>
      <c r="K7" s="25" t="s">
        <v>36</v>
      </c>
      <c r="L7" s="42" t="s">
        <v>44</v>
      </c>
      <c r="M7" s="38" t="s">
        <v>37</v>
      </c>
      <c r="N7" s="41" t="s">
        <v>38</v>
      </c>
      <c r="O7" s="85" t="s">
        <v>45</v>
      </c>
      <c r="P7" s="24" t="s">
        <v>43</v>
      </c>
    </row>
    <row r="8" spans="1:16" ht="15.75" customHeight="1">
      <c r="A8" s="157"/>
      <c r="B8" s="152"/>
      <c r="C8" s="152"/>
      <c r="D8" s="13">
        <v>5</v>
      </c>
      <c r="E8" s="19" t="s">
        <v>60</v>
      </c>
      <c r="F8" s="30" t="s">
        <v>68</v>
      </c>
      <c r="G8" s="32" t="s">
        <v>67</v>
      </c>
      <c r="H8" s="22" t="s">
        <v>69</v>
      </c>
      <c r="I8" s="84" t="s">
        <v>132</v>
      </c>
      <c r="J8" s="26" t="s">
        <v>56</v>
      </c>
      <c r="K8" s="42" t="s">
        <v>44</v>
      </c>
      <c r="L8" s="38" t="s">
        <v>37</v>
      </c>
      <c r="M8" s="31" t="s">
        <v>59</v>
      </c>
      <c r="N8" s="40" t="s">
        <v>58</v>
      </c>
      <c r="O8" s="41" t="s">
        <v>38</v>
      </c>
      <c r="P8" s="24" t="s">
        <v>35</v>
      </c>
    </row>
    <row r="9" spans="1:16" s="46" customFormat="1" ht="15.75" customHeight="1">
      <c r="A9" s="45">
        <v>2</v>
      </c>
      <c r="B9" s="16"/>
      <c r="C9" s="16"/>
      <c r="D9" s="16"/>
      <c r="H9" s="47"/>
      <c r="I9" s="47"/>
      <c r="J9" s="47"/>
      <c r="K9" s="47"/>
      <c r="N9" s="47"/>
      <c r="O9" s="47"/>
      <c r="P9" s="47"/>
    </row>
    <row r="10" spans="1:16" ht="15.75" customHeight="1">
      <c r="A10" s="122">
        <v>3</v>
      </c>
      <c r="B10" s="125" t="s">
        <v>78</v>
      </c>
      <c r="C10" s="125" t="s">
        <v>49</v>
      </c>
      <c r="D10" s="13">
        <v>1</v>
      </c>
      <c r="E10" s="87" t="s">
        <v>57</v>
      </c>
      <c r="F10" s="42" t="s">
        <v>44</v>
      </c>
      <c r="G10" s="31" t="s">
        <v>125</v>
      </c>
      <c r="H10" s="33" t="s">
        <v>55</v>
      </c>
      <c r="I10" s="18" t="s">
        <v>63</v>
      </c>
      <c r="J10" s="37" t="s">
        <v>39</v>
      </c>
      <c r="K10" s="38" t="s">
        <v>130</v>
      </c>
      <c r="L10" s="29" t="s">
        <v>64</v>
      </c>
      <c r="M10" s="39" t="s">
        <v>66</v>
      </c>
      <c r="N10" s="25" t="s">
        <v>36</v>
      </c>
      <c r="O10" s="23" t="s">
        <v>128</v>
      </c>
      <c r="P10" s="27" t="s">
        <v>70</v>
      </c>
    </row>
    <row r="11" spans="1:16" ht="15.75" customHeight="1">
      <c r="A11" s="123"/>
      <c r="B11" s="126"/>
      <c r="C11" s="126"/>
      <c r="D11" s="13">
        <v>2</v>
      </c>
      <c r="E11" s="36" t="s">
        <v>57</v>
      </c>
      <c r="F11" s="88" t="s">
        <v>60</v>
      </c>
      <c r="G11" s="42" t="s">
        <v>44</v>
      </c>
      <c r="H11" s="31" t="s">
        <v>59</v>
      </c>
      <c r="I11" s="37" t="s">
        <v>39</v>
      </c>
      <c r="J11" s="35" t="s">
        <v>131</v>
      </c>
      <c r="K11" s="18" t="s">
        <v>63</v>
      </c>
      <c r="L11" s="39" t="s">
        <v>66</v>
      </c>
      <c r="M11" s="29" t="s">
        <v>64</v>
      </c>
      <c r="N11" s="27" t="s">
        <v>70</v>
      </c>
      <c r="O11" s="25" t="s">
        <v>36</v>
      </c>
      <c r="P11" s="28" t="s">
        <v>62</v>
      </c>
    </row>
    <row r="12" spans="1:16" ht="15.75" customHeight="1">
      <c r="A12" s="123"/>
      <c r="B12" s="126"/>
      <c r="C12" s="126"/>
      <c r="D12" s="13">
        <v>3</v>
      </c>
      <c r="E12" s="35" t="s">
        <v>131</v>
      </c>
      <c r="F12" s="19" t="s">
        <v>60</v>
      </c>
      <c r="G12" s="33" t="s">
        <v>55</v>
      </c>
      <c r="H12" s="37" t="s">
        <v>39</v>
      </c>
      <c r="I12" s="31" t="s">
        <v>59</v>
      </c>
      <c r="J12" s="18" t="s">
        <v>63</v>
      </c>
      <c r="K12" s="36" t="s">
        <v>57</v>
      </c>
      <c r="L12" s="29" t="s">
        <v>64</v>
      </c>
      <c r="M12" s="38" t="s">
        <v>130</v>
      </c>
      <c r="N12" s="23" t="s">
        <v>61</v>
      </c>
      <c r="O12" s="28" t="s">
        <v>62</v>
      </c>
      <c r="P12" s="39" t="s">
        <v>66</v>
      </c>
    </row>
    <row r="13" spans="1:16" ht="15.75" customHeight="1">
      <c r="A13" s="123"/>
      <c r="B13" s="126"/>
      <c r="C13" s="126"/>
      <c r="D13" s="13">
        <v>4</v>
      </c>
      <c r="E13" s="42" t="s">
        <v>44</v>
      </c>
      <c r="F13" s="31" t="s">
        <v>125</v>
      </c>
      <c r="G13" s="89" t="s">
        <v>62</v>
      </c>
      <c r="H13" s="18" t="s">
        <v>63</v>
      </c>
      <c r="I13" s="33" t="s">
        <v>55</v>
      </c>
      <c r="J13" s="19" t="s">
        <v>60</v>
      </c>
      <c r="K13" s="39" t="s">
        <v>66</v>
      </c>
      <c r="L13" s="38" t="s">
        <v>130</v>
      </c>
      <c r="M13" s="36" t="s">
        <v>57</v>
      </c>
      <c r="N13" s="23" t="s">
        <v>61</v>
      </c>
      <c r="O13" s="27" t="s">
        <v>70</v>
      </c>
      <c r="P13" s="25" t="s">
        <v>36</v>
      </c>
    </row>
    <row r="14" spans="1:16" s="12" customFormat="1" ht="15.75" customHeight="1">
      <c r="A14" s="124"/>
      <c r="B14" s="127"/>
      <c r="C14" s="127"/>
      <c r="D14" s="13">
        <v>5</v>
      </c>
      <c r="E14" s="47"/>
      <c r="F14" s="47"/>
      <c r="G14" s="47"/>
      <c r="H14" s="47"/>
      <c r="I14" s="47"/>
      <c r="J14" s="47"/>
      <c r="K14" s="47"/>
      <c r="L14" s="47"/>
      <c r="M14" s="47"/>
      <c r="N14" s="16"/>
      <c r="O14" s="16"/>
      <c r="P14" s="16"/>
    </row>
    <row r="15" spans="1:16" s="46" customFormat="1" ht="15.75" customHeight="1">
      <c r="A15" s="45"/>
      <c r="B15" s="16"/>
      <c r="C15" s="16"/>
      <c r="D15" s="16"/>
      <c r="E15" s="47"/>
      <c r="F15" s="47"/>
      <c r="G15" s="47"/>
      <c r="H15" s="47"/>
      <c r="I15" s="47"/>
      <c r="J15" s="47"/>
      <c r="K15" s="47"/>
      <c r="L15" s="47"/>
      <c r="M15" s="82"/>
      <c r="N15" s="16"/>
      <c r="O15" s="49"/>
      <c r="P15" s="16"/>
    </row>
    <row r="16" spans="1:16" ht="15.75" customHeight="1">
      <c r="A16" s="122">
        <v>4</v>
      </c>
      <c r="B16" s="125" t="s">
        <v>78</v>
      </c>
      <c r="C16" s="125" t="s">
        <v>18</v>
      </c>
      <c r="D16" s="13">
        <v>1</v>
      </c>
      <c r="E16" s="90" t="s">
        <v>39</v>
      </c>
      <c r="F16" s="84" t="s">
        <v>132</v>
      </c>
      <c r="G16" s="28" t="s">
        <v>62</v>
      </c>
      <c r="H16" s="31" t="s">
        <v>59</v>
      </c>
      <c r="I16" s="21" t="s">
        <v>34</v>
      </c>
      <c r="J16" s="26" t="s">
        <v>56</v>
      </c>
      <c r="K16" s="35" t="s">
        <v>131</v>
      </c>
      <c r="L16" s="42" t="s">
        <v>44</v>
      </c>
      <c r="M16" s="39" t="s">
        <v>66</v>
      </c>
      <c r="N16" s="40" t="s">
        <v>58</v>
      </c>
      <c r="O16" s="83" t="s">
        <v>126</v>
      </c>
      <c r="P16" s="41" t="s">
        <v>38</v>
      </c>
    </row>
    <row r="17" spans="1:16" ht="15.75" customHeight="1">
      <c r="A17" s="123"/>
      <c r="B17" s="126"/>
      <c r="C17" s="126"/>
      <c r="D17" s="13">
        <v>2</v>
      </c>
      <c r="E17" s="21" t="s">
        <v>34</v>
      </c>
      <c r="F17" s="37" t="s">
        <v>39</v>
      </c>
      <c r="G17" s="28" t="s">
        <v>62</v>
      </c>
      <c r="H17" s="31" t="s">
        <v>59</v>
      </c>
      <c r="I17" s="35" t="s">
        <v>131</v>
      </c>
      <c r="J17" s="26" t="s">
        <v>40</v>
      </c>
      <c r="K17" s="36" t="s">
        <v>57</v>
      </c>
      <c r="L17" s="23" t="s">
        <v>61</v>
      </c>
      <c r="M17" s="41" t="s">
        <v>38</v>
      </c>
      <c r="N17" s="40" t="s">
        <v>58</v>
      </c>
      <c r="O17" s="22" t="s">
        <v>69</v>
      </c>
      <c r="P17" s="29" t="s">
        <v>64</v>
      </c>
    </row>
    <row r="18" spans="1:16" ht="15.75" customHeight="1">
      <c r="A18" s="123"/>
      <c r="B18" s="126"/>
      <c r="C18" s="126"/>
      <c r="D18" s="13">
        <v>3</v>
      </c>
      <c r="E18" s="42" t="s">
        <v>44</v>
      </c>
      <c r="F18" s="34" t="s">
        <v>65</v>
      </c>
      <c r="G18" s="21" t="s">
        <v>34</v>
      </c>
      <c r="H18" s="35" t="s">
        <v>131</v>
      </c>
      <c r="I18" s="39" t="s">
        <v>66</v>
      </c>
      <c r="J18" s="84" t="s">
        <v>132</v>
      </c>
      <c r="K18" s="41" t="s">
        <v>38</v>
      </c>
      <c r="L18" s="83" t="s">
        <v>126</v>
      </c>
      <c r="M18" s="29" t="s">
        <v>64</v>
      </c>
      <c r="N18" s="23" t="s">
        <v>61</v>
      </c>
      <c r="O18" s="28" t="s">
        <v>62</v>
      </c>
      <c r="P18" s="22" t="s">
        <v>69</v>
      </c>
    </row>
    <row r="19" spans="1:16" ht="15.75" customHeight="1">
      <c r="A19" s="123"/>
      <c r="B19" s="126"/>
      <c r="C19" s="126"/>
      <c r="D19" s="13">
        <v>4</v>
      </c>
      <c r="E19" s="36" t="s">
        <v>57</v>
      </c>
      <c r="F19" s="40" t="s">
        <v>53</v>
      </c>
      <c r="G19" s="37" t="s">
        <v>39</v>
      </c>
      <c r="H19" s="39" t="s">
        <v>66</v>
      </c>
      <c r="I19" s="84" t="s">
        <v>132</v>
      </c>
      <c r="J19" s="42" t="s">
        <v>44</v>
      </c>
      <c r="K19" s="23" t="s">
        <v>61</v>
      </c>
      <c r="L19" s="83" t="s">
        <v>126</v>
      </c>
      <c r="M19" s="31" t="s">
        <v>59</v>
      </c>
      <c r="N19" s="22" t="s">
        <v>69</v>
      </c>
      <c r="O19" s="28" t="s">
        <v>62</v>
      </c>
      <c r="P19" s="26" t="s">
        <v>56</v>
      </c>
    </row>
    <row r="20" spans="1:16" s="46" customFormat="1" ht="15.75" customHeight="1">
      <c r="A20" s="124"/>
      <c r="B20" s="127"/>
      <c r="C20" s="127"/>
      <c r="D20" s="13">
        <v>5</v>
      </c>
      <c r="E20" s="31" t="s">
        <v>125</v>
      </c>
      <c r="F20" s="40" t="s">
        <v>58</v>
      </c>
      <c r="G20" s="92" t="s">
        <v>65</v>
      </c>
      <c r="H20" s="84" t="s">
        <v>132</v>
      </c>
      <c r="I20" s="26" t="s">
        <v>40</v>
      </c>
      <c r="J20" s="39" t="s">
        <v>66</v>
      </c>
      <c r="K20" s="42" t="s">
        <v>44</v>
      </c>
      <c r="L20" s="41" t="s">
        <v>38</v>
      </c>
      <c r="M20" s="36" t="s">
        <v>57</v>
      </c>
      <c r="N20" s="16"/>
      <c r="O20" s="16"/>
      <c r="P20" s="43"/>
    </row>
    <row r="21" spans="1:16" s="46" customFormat="1" ht="15.75" customHeight="1">
      <c r="A21" s="45"/>
      <c r="B21" s="16"/>
      <c r="C21" s="16"/>
      <c r="D21" s="16"/>
      <c r="E21" s="47"/>
      <c r="F21" s="47"/>
      <c r="G21" s="47"/>
      <c r="H21" s="47"/>
      <c r="I21" s="47"/>
      <c r="J21" s="47"/>
      <c r="K21" s="47"/>
      <c r="L21" s="47"/>
      <c r="M21" s="82"/>
      <c r="N21" s="16"/>
      <c r="O21" s="49"/>
      <c r="P21" s="16"/>
    </row>
    <row r="22" spans="1:16" ht="15.75" customHeight="1">
      <c r="A22" s="157">
        <v>5</v>
      </c>
      <c r="B22" s="152" t="s">
        <v>79</v>
      </c>
      <c r="C22" s="152" t="s">
        <v>50</v>
      </c>
      <c r="D22" s="13">
        <v>1</v>
      </c>
      <c r="E22" s="37" t="s">
        <v>39</v>
      </c>
      <c r="F22" s="42" t="s">
        <v>44</v>
      </c>
      <c r="G22" s="24" t="s">
        <v>35</v>
      </c>
      <c r="H22" s="39" t="s">
        <v>66</v>
      </c>
      <c r="I22" s="27" t="s">
        <v>70</v>
      </c>
      <c r="J22" s="22" t="s">
        <v>69</v>
      </c>
      <c r="K22" s="23" t="s">
        <v>61</v>
      </c>
      <c r="L22" s="38" t="s">
        <v>37</v>
      </c>
      <c r="M22" s="48" t="s">
        <v>134</v>
      </c>
      <c r="N22" s="19" t="s">
        <v>124</v>
      </c>
      <c r="O22" s="25" t="s">
        <v>36</v>
      </c>
      <c r="P22" s="29" t="s">
        <v>64</v>
      </c>
    </row>
    <row r="23" spans="1:16" ht="15.75" customHeight="1">
      <c r="A23" s="157"/>
      <c r="B23" s="152"/>
      <c r="C23" s="152"/>
      <c r="D23" s="13">
        <v>2</v>
      </c>
      <c r="E23" s="36" t="s">
        <v>57</v>
      </c>
      <c r="F23" s="24" t="s">
        <v>35</v>
      </c>
      <c r="G23" s="37" t="s">
        <v>39</v>
      </c>
      <c r="H23" s="22" t="s">
        <v>42</v>
      </c>
      <c r="I23" s="39" t="s">
        <v>66</v>
      </c>
      <c r="J23" s="21" t="s">
        <v>34</v>
      </c>
      <c r="K23" s="23" t="s">
        <v>61</v>
      </c>
      <c r="L23" s="29" t="s">
        <v>64</v>
      </c>
      <c r="M23" s="42" t="s">
        <v>44</v>
      </c>
      <c r="N23" s="25" t="s">
        <v>36</v>
      </c>
      <c r="O23" s="19" t="s">
        <v>124</v>
      </c>
      <c r="P23" s="85" t="s">
        <v>133</v>
      </c>
    </row>
    <row r="24" spans="1:16" ht="15.75" customHeight="1">
      <c r="A24" s="157"/>
      <c r="B24" s="152"/>
      <c r="C24" s="152"/>
      <c r="D24" s="13">
        <v>3</v>
      </c>
      <c r="E24" s="24" t="s">
        <v>35</v>
      </c>
      <c r="F24" s="37" t="s">
        <v>39</v>
      </c>
      <c r="G24" s="21" t="s">
        <v>34</v>
      </c>
      <c r="H24" s="22" t="s">
        <v>69</v>
      </c>
      <c r="I24" s="31" t="s">
        <v>59</v>
      </c>
      <c r="J24" s="27" t="s">
        <v>70</v>
      </c>
      <c r="K24" s="38" t="s">
        <v>37</v>
      </c>
      <c r="L24" s="48" t="s">
        <v>134</v>
      </c>
      <c r="M24" s="36" t="s">
        <v>57</v>
      </c>
      <c r="N24" s="85" t="s">
        <v>133</v>
      </c>
      <c r="O24" s="29" t="s">
        <v>64</v>
      </c>
      <c r="P24" s="19" t="s">
        <v>124</v>
      </c>
    </row>
    <row r="25" spans="1:16" ht="15.75" customHeight="1">
      <c r="A25" s="157"/>
      <c r="B25" s="152"/>
      <c r="C25" s="152"/>
      <c r="D25" s="13">
        <v>4</v>
      </c>
      <c r="E25" s="19" t="s">
        <v>60</v>
      </c>
      <c r="F25" s="21" t="s">
        <v>34</v>
      </c>
      <c r="G25" s="42" t="s">
        <v>44</v>
      </c>
      <c r="H25" s="27" t="s">
        <v>70</v>
      </c>
      <c r="I25" s="31" t="s">
        <v>59</v>
      </c>
      <c r="J25" s="39" t="s">
        <v>66</v>
      </c>
      <c r="K25" s="36" t="s">
        <v>57</v>
      </c>
      <c r="L25" s="23" t="s">
        <v>61</v>
      </c>
      <c r="M25" s="38" t="s">
        <v>37</v>
      </c>
      <c r="N25" s="29" t="s">
        <v>64</v>
      </c>
      <c r="O25" s="85" t="s">
        <v>133</v>
      </c>
      <c r="P25" s="25" t="s">
        <v>36</v>
      </c>
    </row>
    <row r="26" spans="1:16" s="46" customFormat="1" ht="15.75" customHeight="1">
      <c r="A26" s="45"/>
      <c r="B26" s="16"/>
      <c r="C26" s="16"/>
      <c r="D26" s="16"/>
      <c r="E26" s="43"/>
      <c r="F26" s="43"/>
      <c r="G26" s="43"/>
      <c r="H26" s="47"/>
      <c r="I26" s="43"/>
      <c r="J26" s="47"/>
      <c r="K26" s="16"/>
      <c r="L26" s="16"/>
      <c r="M26" s="16"/>
      <c r="N26" s="16"/>
      <c r="O26" s="16"/>
      <c r="P26" s="43"/>
    </row>
    <row r="27" spans="1:16" ht="15.75" customHeight="1">
      <c r="A27" s="122">
        <v>6</v>
      </c>
      <c r="B27" s="156" t="s">
        <v>80</v>
      </c>
      <c r="C27" s="125" t="s">
        <v>140</v>
      </c>
      <c r="D27" s="13">
        <v>1</v>
      </c>
      <c r="E27" s="32" t="s">
        <v>67</v>
      </c>
      <c r="F27" s="27" t="s">
        <v>70</v>
      </c>
      <c r="G27" s="39" t="s">
        <v>66</v>
      </c>
      <c r="H27" s="33" t="s">
        <v>55</v>
      </c>
      <c r="I27" s="30" t="s">
        <v>68</v>
      </c>
      <c r="J27" s="19" t="s">
        <v>60</v>
      </c>
      <c r="K27" s="18" t="s">
        <v>63</v>
      </c>
      <c r="L27" s="23" t="s">
        <v>61</v>
      </c>
      <c r="M27" s="38" t="s">
        <v>130</v>
      </c>
      <c r="N27" s="29" t="s">
        <v>64</v>
      </c>
      <c r="O27" s="85" t="s">
        <v>133</v>
      </c>
      <c r="P27" s="42" t="s">
        <v>44</v>
      </c>
    </row>
    <row r="28" spans="1:16" ht="15.75" customHeight="1">
      <c r="A28" s="123"/>
      <c r="B28" s="156"/>
      <c r="C28" s="126"/>
      <c r="D28" s="13">
        <v>2</v>
      </c>
      <c r="E28" s="39" t="s">
        <v>66</v>
      </c>
      <c r="F28" s="30" t="s">
        <v>68</v>
      </c>
      <c r="G28" s="32" t="s">
        <v>67</v>
      </c>
      <c r="H28" s="33" t="s">
        <v>55</v>
      </c>
      <c r="I28" s="18" t="s">
        <v>63</v>
      </c>
      <c r="J28" s="19" t="s">
        <v>60</v>
      </c>
      <c r="K28" s="38" t="s">
        <v>130</v>
      </c>
      <c r="L28" s="23" t="s">
        <v>61</v>
      </c>
      <c r="M28" s="83" t="s">
        <v>127</v>
      </c>
      <c r="N28" s="85" t="s">
        <v>133</v>
      </c>
      <c r="O28" s="28" t="s">
        <v>62</v>
      </c>
      <c r="P28" s="29" t="s">
        <v>64</v>
      </c>
    </row>
    <row r="29" spans="1:16" ht="15.75" customHeight="1">
      <c r="A29" s="123"/>
      <c r="B29" s="156"/>
      <c r="C29" s="126"/>
      <c r="D29" s="13">
        <v>3</v>
      </c>
      <c r="E29" s="27" t="s">
        <v>70</v>
      </c>
      <c r="F29" s="39" t="s">
        <v>66</v>
      </c>
      <c r="G29" s="34" t="s">
        <v>65</v>
      </c>
      <c r="H29" s="18" t="s">
        <v>63</v>
      </c>
      <c r="I29" s="37" t="s">
        <v>139</v>
      </c>
      <c r="J29" s="41" t="s">
        <v>38</v>
      </c>
      <c r="K29" s="83" t="s">
        <v>127</v>
      </c>
      <c r="L29" s="35" t="s">
        <v>131</v>
      </c>
      <c r="M29" s="36" t="s">
        <v>57</v>
      </c>
      <c r="N29" s="23" t="s">
        <v>128</v>
      </c>
      <c r="O29" s="42" t="s">
        <v>44</v>
      </c>
      <c r="P29" s="28" t="s">
        <v>62</v>
      </c>
    </row>
    <row r="30" spans="1:16" ht="15.75" customHeight="1">
      <c r="A30" s="123"/>
      <c r="B30" s="156"/>
      <c r="C30" s="126"/>
      <c r="D30" s="13">
        <v>4</v>
      </c>
      <c r="E30" s="30" t="s">
        <v>68</v>
      </c>
      <c r="F30" s="19" t="s">
        <v>60</v>
      </c>
      <c r="G30" s="27" t="s">
        <v>70</v>
      </c>
      <c r="H30" s="41" t="s">
        <v>38</v>
      </c>
      <c r="I30" s="33" t="s">
        <v>55</v>
      </c>
      <c r="J30" s="37" t="s">
        <v>139</v>
      </c>
      <c r="K30" s="36" t="s">
        <v>57</v>
      </c>
      <c r="L30" s="38" t="s">
        <v>130</v>
      </c>
      <c r="M30" s="35" t="s">
        <v>131</v>
      </c>
      <c r="N30" s="42" t="s">
        <v>44</v>
      </c>
      <c r="O30" s="29" t="s">
        <v>64</v>
      </c>
      <c r="P30" s="28" t="s">
        <v>62</v>
      </c>
    </row>
    <row r="31" spans="1:13" ht="15.75" customHeight="1">
      <c r="A31" s="124"/>
      <c r="B31" s="156"/>
      <c r="C31" s="127"/>
      <c r="D31" s="13">
        <v>5</v>
      </c>
      <c r="E31" s="19" t="s">
        <v>60</v>
      </c>
      <c r="F31" s="34" t="s">
        <v>65</v>
      </c>
      <c r="G31" s="28" t="s">
        <v>62</v>
      </c>
      <c r="H31" s="37" t="s">
        <v>139</v>
      </c>
      <c r="I31" s="41" t="s">
        <v>38</v>
      </c>
      <c r="J31" s="18" t="s">
        <v>63</v>
      </c>
      <c r="K31" s="36" t="s">
        <v>129</v>
      </c>
      <c r="L31" s="83" t="s">
        <v>127</v>
      </c>
      <c r="M31" s="29" t="s">
        <v>64</v>
      </c>
    </row>
    <row r="32" spans="1:16" s="46" customFormat="1" ht="15.75" customHeight="1">
      <c r="A32" s="45"/>
      <c r="B32" s="16"/>
      <c r="C32" s="16"/>
      <c r="D32" s="16"/>
      <c r="E32" s="47"/>
      <c r="F32" s="47"/>
      <c r="G32" s="47"/>
      <c r="H32" s="47"/>
      <c r="I32" s="47"/>
      <c r="J32" s="47"/>
      <c r="K32" s="47"/>
      <c r="L32" s="47"/>
      <c r="M32" s="47"/>
      <c r="N32" s="47"/>
      <c r="P32" s="47"/>
    </row>
    <row r="33" spans="1:16" ht="15.75" customHeight="1">
      <c r="A33" s="157">
        <v>7</v>
      </c>
      <c r="B33" s="152" t="s">
        <v>78</v>
      </c>
      <c r="C33" s="152" t="s">
        <v>54</v>
      </c>
      <c r="D33" s="13">
        <v>1</v>
      </c>
      <c r="E33" s="18" t="s">
        <v>63</v>
      </c>
      <c r="F33" s="21" t="s">
        <v>34</v>
      </c>
      <c r="G33" s="30" t="s">
        <v>68</v>
      </c>
      <c r="H33" s="33" t="s">
        <v>55</v>
      </c>
      <c r="I33" s="24" t="s">
        <v>35</v>
      </c>
      <c r="J33" s="19" t="s">
        <v>60</v>
      </c>
      <c r="K33" s="23" t="s">
        <v>61</v>
      </c>
      <c r="L33" s="27" t="s">
        <v>70</v>
      </c>
      <c r="M33" s="25" t="s">
        <v>36</v>
      </c>
      <c r="N33" s="40" t="s">
        <v>58</v>
      </c>
      <c r="O33" s="83" t="s">
        <v>126</v>
      </c>
      <c r="P33" s="22" t="s">
        <v>69</v>
      </c>
    </row>
    <row r="34" spans="1:16" ht="15.75" customHeight="1">
      <c r="A34" s="157"/>
      <c r="B34" s="152"/>
      <c r="C34" s="152"/>
      <c r="D34" s="13">
        <v>2</v>
      </c>
      <c r="E34" s="21" t="s">
        <v>34</v>
      </c>
      <c r="F34" s="40" t="s">
        <v>58</v>
      </c>
      <c r="G34" s="33" t="s">
        <v>82</v>
      </c>
      <c r="H34" s="24" t="s">
        <v>35</v>
      </c>
      <c r="I34" s="18" t="s">
        <v>63</v>
      </c>
      <c r="J34" s="26" t="s">
        <v>56</v>
      </c>
      <c r="K34" s="27" t="s">
        <v>70</v>
      </c>
      <c r="L34" s="25" t="s">
        <v>36</v>
      </c>
      <c r="M34" s="23" t="s">
        <v>71</v>
      </c>
      <c r="N34" s="22" t="s">
        <v>69</v>
      </c>
      <c r="O34" s="83" t="s">
        <v>126</v>
      </c>
      <c r="P34" s="85" t="s">
        <v>133</v>
      </c>
    </row>
    <row r="35" spans="1:16" ht="15.75" customHeight="1">
      <c r="A35" s="157"/>
      <c r="B35" s="152"/>
      <c r="C35" s="152"/>
      <c r="D35" s="13">
        <v>3</v>
      </c>
      <c r="E35" s="40" t="s">
        <v>53</v>
      </c>
      <c r="F35" s="19" t="s">
        <v>60</v>
      </c>
      <c r="G35" s="33" t="s">
        <v>55</v>
      </c>
      <c r="H35" s="18" t="s">
        <v>63</v>
      </c>
      <c r="I35" s="30" t="s">
        <v>68</v>
      </c>
      <c r="J35" s="24" t="s">
        <v>35</v>
      </c>
      <c r="K35" s="25" t="s">
        <v>36</v>
      </c>
      <c r="L35" s="83" t="s">
        <v>126</v>
      </c>
      <c r="M35" s="27" t="s">
        <v>70</v>
      </c>
      <c r="N35" s="23" t="s">
        <v>61</v>
      </c>
      <c r="O35" s="22" t="s">
        <v>69</v>
      </c>
      <c r="P35" s="26" t="s">
        <v>56</v>
      </c>
    </row>
    <row r="36" spans="1:16" ht="15.75" customHeight="1">
      <c r="A36" s="157"/>
      <c r="B36" s="152"/>
      <c r="C36" s="152"/>
      <c r="D36" s="13">
        <v>4</v>
      </c>
      <c r="E36" s="15" t="s">
        <v>84</v>
      </c>
      <c r="F36" s="15" t="s">
        <v>85</v>
      </c>
      <c r="G36" s="15" t="s">
        <v>83</v>
      </c>
      <c r="H36" s="15" t="s">
        <v>86</v>
      </c>
      <c r="I36" s="15" t="s">
        <v>87</v>
      </c>
      <c r="J36" s="15" t="s">
        <v>88</v>
      </c>
      <c r="K36" s="15" t="s">
        <v>89</v>
      </c>
      <c r="L36" s="15" t="s">
        <v>90</v>
      </c>
      <c r="M36" s="15" t="s">
        <v>91</v>
      </c>
      <c r="N36" s="15" t="s">
        <v>92</v>
      </c>
      <c r="O36" s="15" t="s">
        <v>93</v>
      </c>
      <c r="P36" s="15" t="s">
        <v>94</v>
      </c>
    </row>
    <row r="37" spans="1:16" ht="15.75" customHeight="1">
      <c r="A37" s="153" t="s">
        <v>17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5"/>
    </row>
    <row r="38" spans="1:16" ht="15.75" customHeight="1">
      <c r="A38" s="157">
        <v>5</v>
      </c>
      <c r="B38" s="152" t="s">
        <v>78</v>
      </c>
      <c r="C38" s="152" t="s">
        <v>51</v>
      </c>
      <c r="D38" s="13">
        <v>1</v>
      </c>
      <c r="E38" s="18" t="s">
        <v>63</v>
      </c>
      <c r="F38" s="19" t="s">
        <v>60</v>
      </c>
      <c r="G38" s="91" t="s">
        <v>131</v>
      </c>
      <c r="H38" s="42" t="s">
        <v>44</v>
      </c>
      <c r="I38" s="33" t="s">
        <v>55</v>
      </c>
      <c r="J38" s="84" t="s">
        <v>132</v>
      </c>
      <c r="K38" s="39" t="s">
        <v>66</v>
      </c>
      <c r="L38" s="23" t="s">
        <v>71</v>
      </c>
      <c r="M38" s="31" t="s">
        <v>59</v>
      </c>
      <c r="N38" s="85" t="s">
        <v>45</v>
      </c>
      <c r="O38" s="29" t="s">
        <v>64</v>
      </c>
      <c r="P38" s="26" t="s">
        <v>56</v>
      </c>
    </row>
    <row r="39" spans="1:16" ht="15.75" customHeight="1">
      <c r="A39" s="157"/>
      <c r="B39" s="152"/>
      <c r="C39" s="152"/>
      <c r="D39" s="13">
        <v>2</v>
      </c>
      <c r="E39" s="19" t="s">
        <v>60</v>
      </c>
      <c r="F39" s="35" t="s">
        <v>131</v>
      </c>
      <c r="G39" s="33" t="s">
        <v>55</v>
      </c>
      <c r="H39" s="84" t="s">
        <v>132</v>
      </c>
      <c r="I39" s="42" t="s">
        <v>44</v>
      </c>
      <c r="J39" s="26" t="s">
        <v>56</v>
      </c>
      <c r="K39" s="23" t="s">
        <v>71</v>
      </c>
      <c r="L39" s="39" t="s">
        <v>66</v>
      </c>
      <c r="M39" s="31" t="s">
        <v>59</v>
      </c>
      <c r="N39" s="29" t="s">
        <v>64</v>
      </c>
      <c r="O39" s="85" t="s">
        <v>45</v>
      </c>
      <c r="P39" s="24" t="s">
        <v>35</v>
      </c>
    </row>
    <row r="40" spans="1:15" ht="18.75">
      <c r="A40" s="1"/>
      <c r="B40" s="5"/>
      <c r="C40" s="5"/>
      <c r="D40" s="5"/>
      <c r="F40" s="5"/>
      <c r="O40" s="5"/>
    </row>
    <row r="41" spans="1:16" ht="18.75">
      <c r="A41" s="1"/>
      <c r="B41" s="10">
        <v>1</v>
      </c>
      <c r="C41" s="8" t="s">
        <v>24</v>
      </c>
      <c r="E41" s="9">
        <f>COUNTIF(E4:E38,"Toán-đồng")</f>
        <v>0</v>
      </c>
      <c r="F41" s="9">
        <f>COUNTIF(F5:F39,"Toán-lý")</f>
        <v>0</v>
      </c>
      <c r="G41" s="9">
        <f>COUNTIF(G4:G37,"Toán-dũng")</f>
        <v>0</v>
      </c>
      <c r="H41" s="9">
        <f>COUNTIF(H4:H38,"Toán-dũng")</f>
        <v>0</v>
      </c>
      <c r="I41" s="9">
        <f>COUNTIF(I4:I38,"Toán-dũng")</f>
        <v>0</v>
      </c>
      <c r="J41" s="9">
        <f>COUNTIF(J5:J39,"Toán-đồng")</f>
        <v>0</v>
      </c>
      <c r="K41" s="9">
        <f>COUNTIF(K5:K39,"Toán-thắng")</f>
        <v>0</v>
      </c>
      <c r="L41" s="9">
        <f>COUNTIF(L4:L39,"Toán-phường")</f>
        <v>0</v>
      </c>
      <c r="M41" s="9">
        <f>COUNTIF(M4:M37,"Toán-phường")</f>
        <v>0</v>
      </c>
      <c r="N41" s="9">
        <f>COUNTIF(N4:N39,"Toán-lý")</f>
        <v>0</v>
      </c>
      <c r="O41" s="9">
        <f>COUNTIF(O6:O38,"Toán-lý")</f>
        <v>0</v>
      </c>
      <c r="P41" s="9">
        <f>COUNTIF(P4:P38,"Toán-phường")</f>
        <v>4</v>
      </c>
    </row>
    <row r="42" spans="1:16" ht="18.75">
      <c r="A42" s="1"/>
      <c r="B42" s="10">
        <v>1</v>
      </c>
      <c r="C42" s="8" t="s">
        <v>31</v>
      </c>
      <c r="E42" s="9">
        <f>COUNTIF(E4:E39,"V.LÍ-chí")</f>
        <v>2</v>
      </c>
      <c r="F42" s="9">
        <f>COUNTIF(F4:F39,"V.LÍ-chí")</f>
        <v>2</v>
      </c>
      <c r="G42" s="9">
        <f>COUNTIF(G4:G37,"V.LÍ-chí")</f>
        <v>2</v>
      </c>
      <c r="H42" s="9">
        <f>COUNTIF(H4:H38,"V.LÍ-chí")</f>
        <v>1</v>
      </c>
      <c r="I42" s="9">
        <f>COUNTIF(I4:I38,"V.LÍ-chí")</f>
        <v>1</v>
      </c>
      <c r="J42" s="9">
        <f>COUNTIF(J4:J39,"V.LÍ-chí")</f>
        <v>1</v>
      </c>
      <c r="K42" s="9">
        <f>COUNTIF(K4:K39,"V.LÍ-chí")</f>
        <v>0</v>
      </c>
      <c r="L42" s="9">
        <f>COUNTIF(L4:L39,"V.LÍ-chí")</f>
        <v>0</v>
      </c>
      <c r="M42" s="9">
        <f>COUNTIF(M4:M37,"V.LÍ-chí")</f>
        <v>0</v>
      </c>
      <c r="N42" s="9">
        <f>COUNTIF(N4:N39,"V.LÍ-vinh")</f>
        <v>1</v>
      </c>
      <c r="O42" s="9">
        <f>COUNTIF(O4:O38,"V.LÍ-vinh")</f>
        <v>1</v>
      </c>
      <c r="P42" s="9">
        <f>COUNTIF(P4:P38,"V.LÍ-vinh")</f>
        <v>1</v>
      </c>
    </row>
    <row r="43" spans="1:16" ht="18.75">
      <c r="A43" s="1"/>
      <c r="B43" s="10">
        <v>2</v>
      </c>
      <c r="C43" s="8" t="s">
        <v>25</v>
      </c>
      <c r="E43" s="9">
        <f>COUNTIF(E4:E39,"Hóa-cảnh")</f>
        <v>2</v>
      </c>
      <c r="F43" s="9">
        <f>COUNTIF(F4:F39,"Hóa-cảnh")</f>
        <v>0</v>
      </c>
      <c r="G43" s="9">
        <f>COUNTIF(G4:G37,"Hóa-vinh")</f>
        <v>0</v>
      </c>
      <c r="H43" s="9">
        <f>COUNTIF(H4:H38,"Hóa-vinh")</f>
        <v>0</v>
      </c>
      <c r="I43" s="9">
        <f>COUNTIF(I4:I38,"Hóa-vinh")</f>
        <v>0</v>
      </c>
      <c r="J43" s="9">
        <f>COUNTIF(J4:J39,"Hóa-vinh")</f>
        <v>0</v>
      </c>
      <c r="K43" s="9"/>
      <c r="L43" s="9"/>
      <c r="M43" s="9"/>
      <c r="N43" s="9"/>
      <c r="O43" s="9"/>
      <c r="P43" s="9"/>
    </row>
    <row r="44" spans="1:16" s="59" customFormat="1" ht="18.75">
      <c r="A44" s="56"/>
      <c r="B44" s="57">
        <v>3</v>
      </c>
      <c r="C44" s="58" t="s">
        <v>21</v>
      </c>
      <c r="E44" s="60">
        <f>COUNTIF(E4:E39,"Sinh-tăng")</f>
        <v>2</v>
      </c>
      <c r="F44" s="60">
        <f>COUNTIF(F4:F39,"Sinh-tăng")</f>
        <v>2</v>
      </c>
      <c r="G44" s="60">
        <f>COUNTIF(G4:G37,"Sinh-tăng")</f>
        <v>2</v>
      </c>
      <c r="H44" s="60">
        <f>COUNTIF(H4:H38,"Sinh-thao")</f>
        <v>2</v>
      </c>
      <c r="I44" s="60">
        <f>COUNTIF(I4:I38,"Sinh-tăng")</f>
        <v>2</v>
      </c>
      <c r="J44" s="60">
        <f>COUNTIF(J4:J39,"Sinh-thao")</f>
        <v>2</v>
      </c>
      <c r="K44" s="60">
        <f>COUNTIF(K4:K39,"Sinh-thao")</f>
        <v>0</v>
      </c>
      <c r="L44" s="60">
        <f>COUNTIF(L4:L39,"Sinh-thao")</f>
        <v>0</v>
      </c>
      <c r="M44" s="60">
        <f>COUNTIF(M4:M37,"Sinh-thao")</f>
        <v>0</v>
      </c>
      <c r="N44" s="60">
        <f>COUNTIF(N4:N39,"Sinh-Vinh")</f>
        <v>0</v>
      </c>
      <c r="O44" s="60">
        <f>COUNTIF(O4:O38,"Sinh-Vinh")</f>
        <v>0</v>
      </c>
      <c r="P44" s="60">
        <f>COUNTIF(P4:P38,"Sinh-Vinh")</f>
        <v>0</v>
      </c>
    </row>
    <row r="45" spans="1:16" s="6" customFormat="1" ht="18.75">
      <c r="A45" s="1"/>
      <c r="B45" s="11">
        <v>4</v>
      </c>
      <c r="C45" s="8" t="s">
        <v>22</v>
      </c>
      <c r="E45" s="50">
        <f>COUNTIF(E4:E39,"CN-vinh")</f>
        <v>1</v>
      </c>
      <c r="F45" s="50">
        <f>COUNTIF(F4:F39,"CN-vinh")</f>
        <v>1</v>
      </c>
      <c r="G45" s="50">
        <f>COUNTIF(G4:G37,"CN-vinh")</f>
        <v>1</v>
      </c>
      <c r="H45" s="50">
        <f>COUNTIF(H4:H38,"CN-vinh")</f>
        <v>1</v>
      </c>
      <c r="I45" s="50">
        <f>COUNTIF(I4:I38,"CN-vinh")</f>
        <v>1</v>
      </c>
      <c r="J45" s="50">
        <f>COUNTIF(J4:J39,"CN-vinh")</f>
        <v>1</v>
      </c>
      <c r="K45" s="50">
        <f>COUNTIF(K4:K39,"CN-mạnh")</f>
        <v>2</v>
      </c>
      <c r="L45" s="50">
        <f>COUNTIF(L4:L39,"CN-mạnh")</f>
        <v>2</v>
      </c>
      <c r="M45" s="50">
        <f>COUNTIF(M4:M37,"CN-mạnh")</f>
        <v>2</v>
      </c>
      <c r="N45" s="50">
        <f>COUNTIF(N4:N39,"CN-lưu")</f>
        <v>0</v>
      </c>
      <c r="O45" s="50">
        <f>COUNTIF(O4:O38,"CN-vinh")</f>
        <v>0</v>
      </c>
      <c r="P45" s="50">
        <f>COUNTIF(P6:P38,"CN-thao")</f>
        <v>0</v>
      </c>
    </row>
    <row r="46" spans="2:16" s="6" customFormat="1" ht="18.75">
      <c r="B46" s="11">
        <v>5</v>
      </c>
      <c r="C46" s="8" t="s">
        <v>19</v>
      </c>
      <c r="E46" s="50">
        <f>COUNTIF(E4:E39,"TD-huệ")</f>
        <v>2</v>
      </c>
      <c r="F46" s="50">
        <f>COUNTIF(F4:F39,"TD-huệ")</f>
        <v>2</v>
      </c>
      <c r="G46" s="50">
        <f>COUNTIF(G4:G37,"TD-huệ")</f>
        <v>2</v>
      </c>
      <c r="H46" s="50">
        <f>COUNTIF(H4:H38,"TD-huệ")</f>
        <v>0</v>
      </c>
      <c r="I46" s="50">
        <f>COUNTIF(I4:I38,"TD-huệ")</f>
        <v>2</v>
      </c>
      <c r="J46" s="50">
        <f>COUNTIF(J4:J39,"TD-thao")</f>
        <v>0</v>
      </c>
      <c r="K46" s="50">
        <f>COUNTIF(K4:K39,"TD-lưu")</f>
        <v>2</v>
      </c>
      <c r="L46" s="50">
        <f>COUNTIF(L4:L39,"TD-lưu")</f>
        <v>2</v>
      </c>
      <c r="M46" s="50">
        <f>COUNTIF(M4:M37,"TD-lưu")</f>
        <v>2</v>
      </c>
      <c r="N46" s="50">
        <f>COUNTIF(N4:N39,"TD-lưu")</f>
        <v>2</v>
      </c>
      <c r="O46" s="50">
        <f>COUNTIF(O4:O38,"TD-lưu")</f>
        <v>2</v>
      </c>
      <c r="P46" s="50">
        <f>COUNTIF(P4:P38,"TD-lưu")</f>
        <v>2</v>
      </c>
    </row>
    <row r="47" spans="2:16" s="6" customFormat="1" ht="18.75">
      <c r="B47" s="11">
        <v>6</v>
      </c>
      <c r="C47" s="8" t="s">
        <v>23</v>
      </c>
      <c r="E47" s="50"/>
      <c r="F47" s="50"/>
      <c r="G47" s="50"/>
      <c r="H47" s="50">
        <f>COUNTIF(H4:H38,"mt-phong")</f>
        <v>1</v>
      </c>
      <c r="I47" s="50">
        <f>COUNTIF(I4:I38,"mt-phong")</f>
        <v>1</v>
      </c>
      <c r="J47" s="50">
        <f>COUNTIF(J4:J39,"mt-phong")</f>
        <v>1</v>
      </c>
      <c r="K47" s="50">
        <f>COUNTIF(K4:K39,"mt-phong")</f>
        <v>1</v>
      </c>
      <c r="L47" s="50">
        <f>COUNTIF(L4:L39,"mt-phong")</f>
        <v>1</v>
      </c>
      <c r="M47" s="50">
        <f>COUNTIF(M4:M37,"mt-phong")</f>
        <v>1</v>
      </c>
      <c r="N47" s="50">
        <f>COUNTIF(N4:N39,"mt-phong")</f>
        <v>1</v>
      </c>
      <c r="O47" s="50">
        <f>COUNTIF(O4:O38,"mt-phong")</f>
        <v>1</v>
      </c>
      <c r="P47" s="50">
        <f>COUNTIF(P4:P38,"mt-phong")</f>
        <v>1</v>
      </c>
    </row>
    <row r="48" spans="2:16" s="6" customFormat="1" ht="18.75">
      <c r="B48" s="11">
        <v>7</v>
      </c>
      <c r="C48" s="8" t="s">
        <v>33</v>
      </c>
      <c r="E48" s="50"/>
      <c r="F48" s="50"/>
      <c r="G48" s="50"/>
      <c r="H48" s="50"/>
      <c r="I48" s="50"/>
      <c r="J48" s="50"/>
      <c r="K48" s="50"/>
      <c r="L48" s="50"/>
      <c r="M48" s="50"/>
      <c r="N48" s="50">
        <f>COUNTIF(N4:N39,"TIN-hợi")</f>
        <v>0</v>
      </c>
      <c r="O48" s="50">
        <f>COUNTIF(O4:O38,"TIN-hợi")</f>
        <v>0</v>
      </c>
      <c r="P48" s="50">
        <f>COUNTIF(P4:P38,"TIN-hợi")</f>
        <v>0</v>
      </c>
    </row>
    <row r="49" spans="2:16" s="6" customFormat="1" ht="18.75">
      <c r="B49" s="11">
        <v>8</v>
      </c>
      <c r="C49" s="8" t="s">
        <v>41</v>
      </c>
      <c r="E49" s="50">
        <f>COUNTIF(E3:E39,"TCT-dũng")</f>
        <v>1</v>
      </c>
      <c r="F49" s="50">
        <f>COUNTIF(F3:F39,"TCT-dũng")</f>
        <v>1</v>
      </c>
      <c r="G49" s="50">
        <f>COUNTIF(G3:G37,"TCT-dũng")</f>
        <v>0</v>
      </c>
      <c r="H49" s="50">
        <f>COUNTIF(H3:H38,"TCT-phường")</f>
        <v>1</v>
      </c>
      <c r="I49" s="50">
        <f>COUNTIF(I3:I38,"TCT-phường")</f>
        <v>1</v>
      </c>
      <c r="J49" s="50">
        <f>COUNTIF(J3:J39,"TCT-phường")</f>
        <v>1</v>
      </c>
      <c r="K49" s="50">
        <f>COUNTIF(K3:K39,"TCT-phường")</f>
        <v>0</v>
      </c>
      <c r="L49" s="50">
        <f>COUNTIF(L3:L39,"TCT-phường")</f>
        <v>0</v>
      </c>
      <c r="M49" s="50">
        <f>COUNTIF(M3:M37,"TCT-phường")</f>
        <v>0</v>
      </c>
      <c r="N49" s="50"/>
      <c r="O49" s="50"/>
      <c r="P49" s="50"/>
    </row>
    <row r="50" spans="2:16" ht="18.75">
      <c r="B50" s="11">
        <v>8</v>
      </c>
      <c r="C50" s="8" t="s">
        <v>46</v>
      </c>
      <c r="D50" s="6"/>
      <c r="E50" s="50"/>
      <c r="F50" s="50"/>
      <c r="G50" s="50"/>
      <c r="H50" s="50"/>
      <c r="I50" s="50"/>
      <c r="J50" s="50"/>
      <c r="K50" s="50">
        <f>COUNTIF(K4:K39,"TC.Anh-MÂY")</f>
        <v>0</v>
      </c>
      <c r="L50" s="50">
        <f>COUNTIF(L4:L39,"TC.Anh-MÂY")</f>
        <v>0</v>
      </c>
      <c r="M50" s="50">
        <f>COUNTIF(M4:M37,"TC.Anh-MÂY")</f>
        <v>0</v>
      </c>
      <c r="N50" s="50"/>
      <c r="O50" s="50"/>
      <c r="P50" s="50"/>
    </row>
    <row r="51" spans="2:16" ht="18.75">
      <c r="B51" s="11">
        <v>8</v>
      </c>
      <c r="C51" s="8" t="s">
        <v>47</v>
      </c>
      <c r="D51" s="6"/>
      <c r="E51" s="50"/>
      <c r="F51" s="50"/>
      <c r="G51" s="50"/>
      <c r="H51" s="50">
        <f>COUNTIF(H8:H38,"TC.Hóa-VINH")</f>
        <v>0</v>
      </c>
      <c r="I51" s="50">
        <f>COUNTIF(I6:I38,"TC.Hóa-VINH")</f>
        <v>0</v>
      </c>
      <c r="J51" s="50">
        <f>COUNTIF(J5:J39,"TC.Hóa-VINH")</f>
        <v>0</v>
      </c>
      <c r="K51" s="50"/>
      <c r="L51" s="50"/>
      <c r="M51" s="50"/>
      <c r="N51" s="50"/>
      <c r="O51" s="50"/>
      <c r="P51" s="50"/>
    </row>
    <row r="52" spans="2:16" ht="18.75">
      <c r="B52" s="11">
        <v>8</v>
      </c>
      <c r="C52" s="8" t="s">
        <v>48</v>
      </c>
      <c r="D52" s="6"/>
      <c r="E52" s="50">
        <f>COUNTIF(E9:E39,"TC.V.LÍ-CHÍ")</f>
        <v>0</v>
      </c>
      <c r="F52" s="50">
        <f>COUNTIF(F5:F37,"TC.V.LÍ-CHÍ")</f>
        <v>0</v>
      </c>
      <c r="G52" s="50">
        <f>COUNTIF(G4:G37,"TC.V.LÍ-CHÍ")</f>
        <v>0</v>
      </c>
      <c r="H52" s="50">
        <f>COUNTIF(H9:H38,"TCV.LÍ-CHÍ")</f>
        <v>0</v>
      </c>
      <c r="I52" s="50">
        <f>COUNTIF(I6:I38,"TCV.LÍ-CHÍ")</f>
        <v>0</v>
      </c>
      <c r="J52" s="50">
        <f>COUNTIF(J5:J39,"TCV.LÍ-CHÍ")</f>
        <v>0</v>
      </c>
      <c r="K52" s="50"/>
      <c r="L52" s="50"/>
      <c r="M52" s="50"/>
      <c r="N52" s="50"/>
      <c r="O52" s="50"/>
      <c r="P52" s="50"/>
    </row>
    <row r="53" spans="1:16" s="65" customFormat="1" ht="18.75">
      <c r="A53" s="61"/>
      <c r="B53" s="62">
        <v>9</v>
      </c>
      <c r="C53" s="63" t="s">
        <v>27</v>
      </c>
      <c r="D53" s="61"/>
      <c r="E53" s="64">
        <f>COUNTIF(E4:E39,"Văn-nhâm")</f>
        <v>0</v>
      </c>
      <c r="F53" s="64">
        <f>COUNTIF(F4:F39,"Văn-HẠNH")</f>
        <v>5</v>
      </c>
      <c r="G53" s="64">
        <f>COUNTIF(G4:G37,"Văn-liên")</f>
        <v>0</v>
      </c>
      <c r="H53" s="64">
        <f>COUNTIF(H4:H38,"Văn-hiếu")</f>
        <v>0</v>
      </c>
      <c r="I53" s="64">
        <f>COUNTIF(I4:I38,"Văn-hiếu")</f>
        <v>0</v>
      </c>
      <c r="J53" s="64">
        <f>COUNTIF(J4:J39,"Văn-HẠNH")</f>
        <v>4</v>
      </c>
      <c r="K53" s="64">
        <f>COUNTIF(K4:K39,"Văn-liên")</f>
        <v>0</v>
      </c>
      <c r="L53" s="64">
        <f>COUNTIF(L4:L39,"Văn-liên")</f>
        <v>0</v>
      </c>
      <c r="M53" s="64">
        <f>COUNTIF(M4:M37,"Văn-HẠNH")</f>
        <v>0</v>
      </c>
      <c r="N53" s="64">
        <f>COUNTIF(N4:N39,"Văn-nhâm")</f>
        <v>0</v>
      </c>
      <c r="O53" s="64">
        <f>COUNTIF(O4:O38,"Văn-nhâm")</f>
        <v>4</v>
      </c>
      <c r="P53" s="64">
        <f>COUNTIF(P4:P38,"Văn-hiếu")</f>
        <v>0</v>
      </c>
    </row>
    <row r="54" spans="2:16" ht="18.75">
      <c r="B54" s="11">
        <v>10</v>
      </c>
      <c r="C54" s="8" t="s">
        <v>28</v>
      </c>
      <c r="D54" s="6"/>
      <c r="E54" s="50">
        <f>COUNTIF(E4:E39,"Sử-thu")</f>
        <v>2</v>
      </c>
      <c r="F54" s="50">
        <f>COUNTIF(F4:F39,"Sử-thu")</f>
        <v>2</v>
      </c>
      <c r="G54" s="50">
        <f>COUNTIF(G4:G38,"Sử-thu")</f>
        <v>2</v>
      </c>
      <c r="H54" s="50">
        <f>COUNTIF(H4:H38,"Sử-hân")</f>
        <v>0</v>
      </c>
      <c r="I54" s="50">
        <f>COUNTIF(I4:I38,"Sử-hân")</f>
        <v>0</v>
      </c>
      <c r="J54" s="50">
        <f>COUNTIF(J4:J39,"Sử-hân")</f>
        <v>0</v>
      </c>
      <c r="K54" s="50">
        <f>COUNTIF(K4:K39,"Sử-hân")</f>
        <v>0</v>
      </c>
      <c r="L54" s="50">
        <f>COUNTIF(L4:L39,"Sử-hân")</f>
        <v>0</v>
      </c>
      <c r="M54" s="50">
        <f>COUNTIF(M4:M37,"Sử-hân")</f>
        <v>0</v>
      </c>
      <c r="N54" s="50">
        <f>COUNTIF(N4:N39,"Sử-hân")</f>
        <v>0</v>
      </c>
      <c r="O54" s="50">
        <f>COUNTIF(O4:O38,"Sử-hân")</f>
        <v>0</v>
      </c>
      <c r="P54" s="50">
        <f>COUNTIF(P4:P38,"Sử-hân")</f>
        <v>0</v>
      </c>
    </row>
    <row r="55" spans="2:16" ht="18.75">
      <c r="B55" s="11">
        <v>11</v>
      </c>
      <c r="C55" s="8" t="s">
        <v>29</v>
      </c>
      <c r="D55" s="6"/>
      <c r="E55" s="50">
        <f>COUNTIF(E4:E39,"Địa-thoa")</f>
        <v>1</v>
      </c>
      <c r="F55" s="50">
        <f>COUNTIF(F4:F39,"Địa-thoa")</f>
        <v>1</v>
      </c>
      <c r="G55" s="50">
        <f>COUNTIF(G4:G37,"Địa-thoa")</f>
        <v>1</v>
      </c>
      <c r="H55" s="50">
        <f>COUNTIF(H4:H38,"Địa-thoa")</f>
        <v>2</v>
      </c>
      <c r="I55" s="50">
        <f>COUNTIF(I4:I38,"Địa-thoa")</f>
        <v>2</v>
      </c>
      <c r="J55" s="50">
        <f>COUNTIF(J4:J39,"Địa-thoa")</f>
        <v>2</v>
      </c>
      <c r="K55" s="50">
        <f>COUNTIF(K4:K39,"Địa-thoa")</f>
        <v>2</v>
      </c>
      <c r="L55" s="50">
        <f>COUNTIF(L4:L39,"Địa-thoa")</f>
        <v>2</v>
      </c>
      <c r="M55" s="50">
        <f>COUNTIF(M4:M37,"Địa-thoa")</f>
        <v>2</v>
      </c>
      <c r="N55" s="50">
        <f>COUNTIF(N4:N39,"Địa-thoa")</f>
        <v>0</v>
      </c>
      <c r="O55" s="50">
        <f>COUNTIF(O4:O38,"Địa-thoa")</f>
        <v>0</v>
      </c>
      <c r="P55" s="50">
        <f>COUNTIF(P4:P38,"Địa-thoa")</f>
        <v>1</v>
      </c>
    </row>
    <row r="56" spans="1:16" s="54" customFormat="1" ht="18.75">
      <c r="A56" s="51"/>
      <c r="B56" s="52">
        <v>12</v>
      </c>
      <c r="C56" s="53" t="s">
        <v>20</v>
      </c>
      <c r="D56" s="51"/>
      <c r="E56" s="55">
        <f>COUNTIF(E4:E39,"Anh-mây")</f>
        <v>2</v>
      </c>
      <c r="F56" s="55">
        <f>COUNTIF(F4:F37,"Anh-HUY")</f>
        <v>2</v>
      </c>
      <c r="G56" s="55">
        <f>COUNTIF(G4:G37,"Anh-HUY")</f>
        <v>2</v>
      </c>
      <c r="H56" s="55">
        <f>COUNTIF(H4:H38,"Anh-lan")</f>
        <v>0</v>
      </c>
      <c r="I56" s="55">
        <f>COUNTIF(I4:I38,"Anh-lan")</f>
        <v>0</v>
      </c>
      <c r="J56" s="55">
        <f>COUNTIF(J4:J39,"Anh-lan")</f>
        <v>0</v>
      </c>
      <c r="K56" s="55">
        <f>COUNTIF(K4:K39,"Anh-mây")</f>
        <v>3</v>
      </c>
      <c r="L56" s="55">
        <f>COUNTIF(L4:L39,"Anh-mây")</f>
        <v>0</v>
      </c>
      <c r="M56" s="55">
        <f>COUNTIF(M4:M37,"Anh-mây")</f>
        <v>0</v>
      </c>
      <c r="N56" s="55">
        <f>COUNTIF(N4:N39,"Anh-lan")</f>
        <v>3</v>
      </c>
      <c r="O56" s="55">
        <f>COUNTIF(O4:O38,"Anh-lan")</f>
        <v>3</v>
      </c>
      <c r="P56" s="55">
        <f>COUNTIF(P4:P38,"Anh-lan")</f>
        <v>3</v>
      </c>
    </row>
    <row r="57" spans="2:16" ht="18.75">
      <c r="B57" s="11">
        <v>13</v>
      </c>
      <c r="C57" s="8" t="s">
        <v>32</v>
      </c>
      <c r="D57" s="6"/>
      <c r="E57" s="50">
        <f>COUNTIF(E4:E39,"CD-thu")</f>
        <v>0</v>
      </c>
      <c r="F57" s="50">
        <f>COUNTIF(F4:F39,"CD-thu")</f>
        <v>0</v>
      </c>
      <c r="G57" s="50">
        <f>COUNTIF(G4:G37,"CD-thu")</f>
        <v>0</v>
      </c>
      <c r="H57" s="50">
        <f>COUNTIF(H4:H38,"CD-thu")</f>
        <v>0</v>
      </c>
      <c r="I57" s="50">
        <f>COUNTIF(I4:I38,"CD-thu")</f>
        <v>0</v>
      </c>
      <c r="J57" s="50">
        <f>COUNTIF(J4:J39,"CD-thu")</f>
        <v>0</v>
      </c>
      <c r="K57" s="50">
        <f>COUNTIF(K4:K39,"CD-thu")</f>
        <v>0</v>
      </c>
      <c r="L57" s="50">
        <f>COUNTIF(L4:L39,"CD-thu")</f>
        <v>0</v>
      </c>
      <c r="M57" s="50">
        <f>COUNTIF(M4:M37,"CD-thu")</f>
        <v>0</v>
      </c>
      <c r="N57" s="50">
        <f>COUNTIF(N4:N39,"CD-thu")</f>
        <v>0</v>
      </c>
      <c r="O57" s="50">
        <f>COUNTIF(O4:O38,"CD-thu")</f>
        <v>0</v>
      </c>
      <c r="P57" s="50">
        <f>COUNTIF(P4:P38,"CD-thu")</f>
        <v>0</v>
      </c>
    </row>
    <row r="58" spans="2:16" ht="18.75">
      <c r="B58" s="11">
        <v>14</v>
      </c>
      <c r="C58" s="8" t="s">
        <v>26</v>
      </c>
      <c r="D58" s="50"/>
      <c r="E58" s="50">
        <f>COUNTIF(E4:E39,"Nhạc-Liên")</f>
        <v>1</v>
      </c>
      <c r="F58" s="50">
        <f>COUNTIF(F4:F39,"Nhạc-Liên")</f>
        <v>1</v>
      </c>
      <c r="G58" s="50">
        <f>COUNTIF(G4:G37,"Nhạc-Liên")</f>
        <v>1</v>
      </c>
      <c r="H58" s="50">
        <f>COUNTIF(H4:H38,"Nhạc-Liên")</f>
        <v>1</v>
      </c>
      <c r="I58" s="50">
        <f>COUNTIF(I4:I38,"Nhạc-Liên")</f>
        <v>1</v>
      </c>
      <c r="J58" s="50">
        <f>COUNTIF(J4:J39,"Nhạc-Liên")</f>
        <v>1</v>
      </c>
      <c r="K58" s="50">
        <f>COUNTIF(K4:K39,"Nhạc-Liên")</f>
        <v>1</v>
      </c>
      <c r="L58" s="50">
        <f>COUNTIF(L4:L39,"Nhạc-Liên")</f>
        <v>1</v>
      </c>
      <c r="M58" s="50">
        <f>COUNTIF(M4:M37,"Nhạc-Liên")</f>
        <v>1</v>
      </c>
      <c r="N58" s="50">
        <f>COUNTIF(N4:N39,"Nhạc-Liên")</f>
        <v>1</v>
      </c>
      <c r="O58" s="50">
        <f>COUNTIF(O4:O38,"Nhạc-Liên")</f>
        <v>1</v>
      </c>
      <c r="P58" s="50">
        <f>COUNTIF(P4:P38,"Nhạc-Liên")</f>
        <v>1</v>
      </c>
    </row>
    <row r="59" spans="2:16" ht="18.75">
      <c r="B59" s="11"/>
      <c r="C59" s="8" t="s">
        <v>75</v>
      </c>
      <c r="D59" s="50"/>
      <c r="E59" s="50">
        <f>COUNTIF(E4:E38,"TCSi-tăng")</f>
        <v>0</v>
      </c>
      <c r="F59" s="50">
        <f>COUNTIF(F4:F40,"TCSi-tăng")</f>
        <v>0</v>
      </c>
      <c r="G59" s="50">
        <f>COUNTIF(G4:G38,"TCSi-tăng")</f>
        <v>0</v>
      </c>
      <c r="H59" s="50"/>
      <c r="I59" s="50"/>
      <c r="J59" s="50"/>
      <c r="K59" s="50"/>
      <c r="L59" s="50"/>
      <c r="M59" s="50"/>
      <c r="N59" s="50"/>
      <c r="O59" s="50"/>
      <c r="P59" s="50"/>
    </row>
    <row r="60" spans="2:16" ht="18.75">
      <c r="B60" s="1"/>
      <c r="C60" s="8" t="s">
        <v>30</v>
      </c>
      <c r="D60" s="6"/>
      <c r="E60" s="6">
        <f aca="true" t="shared" si="0" ref="E60:P60">SUM(E41:E59)</f>
        <v>16</v>
      </c>
      <c r="F60" s="6">
        <f t="shared" si="0"/>
        <v>19</v>
      </c>
      <c r="G60" s="6">
        <f t="shared" si="0"/>
        <v>13</v>
      </c>
      <c r="H60" s="6">
        <f t="shared" si="0"/>
        <v>9</v>
      </c>
      <c r="I60" s="6">
        <f t="shared" si="0"/>
        <v>11</v>
      </c>
      <c r="J60" s="6">
        <f t="shared" si="0"/>
        <v>13</v>
      </c>
      <c r="K60" s="6">
        <f t="shared" si="0"/>
        <v>11</v>
      </c>
      <c r="L60" s="6">
        <f t="shared" si="0"/>
        <v>8</v>
      </c>
      <c r="M60" s="6">
        <f t="shared" si="0"/>
        <v>8</v>
      </c>
      <c r="N60" s="6">
        <f t="shared" si="0"/>
        <v>8</v>
      </c>
      <c r="O60" s="6">
        <f t="shared" si="0"/>
        <v>12</v>
      </c>
      <c r="P60" s="6">
        <f t="shared" si="0"/>
        <v>13</v>
      </c>
    </row>
  </sheetData>
  <sheetProtection/>
  <mergeCells count="26">
    <mergeCell ref="B16:B20"/>
    <mergeCell ref="C16:C20"/>
    <mergeCell ref="C27:C31"/>
    <mergeCell ref="K2:P2"/>
    <mergeCell ref="B4:B8"/>
    <mergeCell ref="C4:C8"/>
    <mergeCell ref="B10:B14"/>
    <mergeCell ref="C10:C14"/>
    <mergeCell ref="B22:B25"/>
    <mergeCell ref="C22:C25"/>
    <mergeCell ref="A1:E1"/>
    <mergeCell ref="A2:D2"/>
    <mergeCell ref="F1:P1"/>
    <mergeCell ref="A4:A8"/>
    <mergeCell ref="A22:A25"/>
    <mergeCell ref="A10:A14"/>
    <mergeCell ref="A27:A31"/>
    <mergeCell ref="A16:A20"/>
    <mergeCell ref="B27:B31"/>
    <mergeCell ref="A33:A36"/>
    <mergeCell ref="A38:A39"/>
    <mergeCell ref="B38:B39"/>
    <mergeCell ref="C38:C39"/>
    <mergeCell ref="B33:B36"/>
    <mergeCell ref="C33:C36"/>
    <mergeCell ref="A37:P37"/>
  </mergeCells>
  <printOptions gridLines="1"/>
  <pageMargins left="0.31" right="0.24" top="0.25" bottom="0.33" header="0.2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SheetLayoutView="100" zoomScalePageLayoutView="0" workbookViewId="0" topLeftCell="A1">
      <pane ySplit="3" topLeftCell="BM4" activePane="bottomLeft" state="frozen"/>
      <selection pane="topLeft" activeCell="M1" sqref="M1"/>
      <selection pane="bottomLeft" activeCell="J11" sqref="J11"/>
    </sheetView>
  </sheetViews>
  <sheetFormatPr defaultColWidth="8.83203125" defaultRowHeight="18"/>
  <cols>
    <col min="1" max="1" width="3.58203125" style="12" bestFit="1" customWidth="1"/>
    <col min="2" max="3" width="8.33203125" style="12" customWidth="1"/>
    <col min="4" max="4" width="8.08203125" style="12" customWidth="1"/>
    <col min="5" max="5" width="8.41015625" style="12" customWidth="1"/>
    <col min="6" max="8" width="7.66015625" style="12" customWidth="1"/>
    <col min="9" max="9" width="7.91015625" style="12" customWidth="1"/>
    <col min="10" max="11" width="8" style="12" customWidth="1"/>
    <col min="12" max="12" width="7.66015625" style="12" customWidth="1"/>
    <col min="13" max="13" width="9.91015625" style="12" customWidth="1"/>
    <col min="14" max="16384" width="8.83203125" style="12" customWidth="1"/>
  </cols>
  <sheetData>
    <row r="1" spans="1:13" ht="33.75" customHeight="1">
      <c r="A1" s="160"/>
      <c r="B1" s="160"/>
      <c r="C1" s="161" t="s">
        <v>74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8.75" customHeight="1">
      <c r="A2" s="99"/>
      <c r="B2" s="93"/>
      <c r="D2" s="94"/>
      <c r="E2" s="95"/>
      <c r="F2" s="95"/>
      <c r="G2" s="95"/>
      <c r="H2" s="162" t="s">
        <v>73</v>
      </c>
      <c r="I2" s="162"/>
      <c r="J2" s="162"/>
      <c r="K2" s="162"/>
      <c r="L2" s="162"/>
      <c r="M2" s="162"/>
    </row>
    <row r="3" spans="1:13" s="101" customFormat="1" ht="26.25" customHeight="1">
      <c r="A3" s="100" t="s">
        <v>4</v>
      </c>
      <c r="B3" s="100" t="s">
        <v>5</v>
      </c>
      <c r="C3" s="100" t="s">
        <v>6</v>
      </c>
      <c r="D3" s="100" t="s">
        <v>7</v>
      </c>
      <c r="E3" s="100" t="s">
        <v>8</v>
      </c>
      <c r="F3" s="100" t="s">
        <v>9</v>
      </c>
      <c r="G3" s="100" t="s">
        <v>10</v>
      </c>
      <c r="H3" s="100" t="s">
        <v>11</v>
      </c>
      <c r="I3" s="100" t="s">
        <v>12</v>
      </c>
      <c r="J3" s="100" t="s">
        <v>13</v>
      </c>
      <c r="K3" s="100" t="s">
        <v>14</v>
      </c>
      <c r="L3" s="100" t="s">
        <v>15</v>
      </c>
      <c r="M3" s="100" t="s">
        <v>16</v>
      </c>
    </row>
    <row r="4" spans="1:13" ht="19.5" customHeight="1">
      <c r="A4" s="15">
        <v>1</v>
      </c>
      <c r="B4" s="20"/>
      <c r="C4" s="20"/>
      <c r="D4" s="97"/>
      <c r="E4" s="20" t="s">
        <v>34</v>
      </c>
      <c r="F4" s="20" t="s">
        <v>62</v>
      </c>
      <c r="G4" s="20" t="s">
        <v>56</v>
      </c>
      <c r="H4" s="20" t="s">
        <v>57</v>
      </c>
      <c r="I4" s="20" t="s">
        <v>59</v>
      </c>
      <c r="J4" s="20" t="s">
        <v>130</v>
      </c>
      <c r="K4" s="20" t="s">
        <v>61</v>
      </c>
      <c r="L4" s="44" t="s">
        <v>126</v>
      </c>
      <c r="M4" s="20" t="s">
        <v>69</v>
      </c>
    </row>
    <row r="5" spans="1:13" ht="19.5" customHeight="1">
      <c r="A5" s="15">
        <v>2</v>
      </c>
      <c r="B5" s="20"/>
      <c r="C5" s="20"/>
      <c r="D5" s="44"/>
      <c r="E5" s="20" t="s">
        <v>62</v>
      </c>
      <c r="F5" s="20" t="s">
        <v>34</v>
      </c>
      <c r="G5" s="20" t="s">
        <v>60</v>
      </c>
      <c r="H5" s="20" t="s">
        <v>42</v>
      </c>
      <c r="I5" s="20" t="s">
        <v>59</v>
      </c>
      <c r="J5" s="20" t="s">
        <v>57</v>
      </c>
      <c r="K5" s="20" t="s">
        <v>61</v>
      </c>
      <c r="L5" s="44" t="s">
        <v>126</v>
      </c>
      <c r="M5" s="20" t="s">
        <v>56</v>
      </c>
    </row>
    <row r="6" spans="1:13" ht="19.5" customHeight="1">
      <c r="A6" s="15">
        <v>3</v>
      </c>
      <c r="B6" s="20"/>
      <c r="C6" s="20"/>
      <c r="D6" s="44"/>
      <c r="E6" s="44" t="s">
        <v>55</v>
      </c>
      <c r="F6" s="20" t="s">
        <v>63</v>
      </c>
      <c r="G6" s="20" t="s">
        <v>60</v>
      </c>
      <c r="H6" s="44" t="s">
        <v>141</v>
      </c>
      <c r="I6" s="20" t="s">
        <v>130</v>
      </c>
      <c r="J6" s="20" t="s">
        <v>34</v>
      </c>
      <c r="K6" s="20" t="s">
        <v>69</v>
      </c>
      <c r="L6" s="20" t="s">
        <v>61</v>
      </c>
      <c r="M6" s="20" t="s">
        <v>56</v>
      </c>
    </row>
    <row r="7" spans="1:13" ht="19.5" customHeight="1">
      <c r="A7" s="15">
        <v>4</v>
      </c>
      <c r="B7" s="15"/>
      <c r="C7" s="15"/>
      <c r="D7" s="15"/>
      <c r="E7" s="20" t="s">
        <v>69</v>
      </c>
      <c r="F7" s="44" t="s">
        <v>55</v>
      </c>
      <c r="G7" s="20" t="s">
        <v>63</v>
      </c>
      <c r="H7" s="20" t="s">
        <v>130</v>
      </c>
      <c r="I7" s="20" t="s">
        <v>34</v>
      </c>
      <c r="J7" s="20" t="s">
        <v>71</v>
      </c>
      <c r="K7" s="20"/>
      <c r="L7" s="20"/>
      <c r="M7" s="20"/>
    </row>
    <row r="8" spans="1:10" ht="19.5" customHeight="1">
      <c r="A8" s="15">
        <v>5</v>
      </c>
      <c r="B8" s="20"/>
      <c r="C8" s="20"/>
      <c r="D8" s="20"/>
      <c r="E8" s="20" t="s">
        <v>139</v>
      </c>
      <c r="F8" s="20" t="s">
        <v>38</v>
      </c>
      <c r="G8" s="20" t="s">
        <v>63</v>
      </c>
      <c r="H8" s="20" t="s">
        <v>129</v>
      </c>
      <c r="I8" s="20" t="s">
        <v>59</v>
      </c>
      <c r="J8" s="20" t="s">
        <v>64</v>
      </c>
    </row>
    <row r="9" spans="1:13" ht="18.75">
      <c r="A9" s="15"/>
      <c r="E9" s="20"/>
      <c r="F9" s="20"/>
      <c r="G9" s="20"/>
      <c r="H9" s="20"/>
      <c r="K9" s="20"/>
      <c r="L9" s="20"/>
      <c r="M9" s="20"/>
    </row>
    <row r="10" spans="1:14" ht="18.75">
      <c r="A10" s="15">
        <v>1</v>
      </c>
      <c r="B10" s="20"/>
      <c r="C10" s="20"/>
      <c r="D10" s="44"/>
      <c r="E10" s="44" t="s">
        <v>55</v>
      </c>
      <c r="F10" s="20" t="s">
        <v>35</v>
      </c>
      <c r="G10" s="20" t="s">
        <v>76</v>
      </c>
      <c r="H10" s="20" t="s">
        <v>63</v>
      </c>
      <c r="I10" s="20" t="s">
        <v>34</v>
      </c>
      <c r="J10" s="20" t="s">
        <v>37</v>
      </c>
      <c r="K10" s="20" t="s">
        <v>133</v>
      </c>
      <c r="L10" s="20" t="s">
        <v>44</v>
      </c>
      <c r="M10" s="20" t="s">
        <v>69</v>
      </c>
      <c r="N10" s="20"/>
    </row>
    <row r="11" spans="1:13" ht="18.75">
      <c r="A11" s="15">
        <v>2</v>
      </c>
      <c r="B11" s="96"/>
      <c r="C11" s="96"/>
      <c r="D11" s="20"/>
      <c r="E11" s="44" t="s">
        <v>55</v>
      </c>
      <c r="F11" s="20" t="s">
        <v>76</v>
      </c>
      <c r="G11" s="20" t="s">
        <v>35</v>
      </c>
      <c r="H11" s="20" t="s">
        <v>63</v>
      </c>
      <c r="I11" s="20" t="s">
        <v>70</v>
      </c>
      <c r="J11" s="20" t="s">
        <v>34</v>
      </c>
      <c r="K11" s="20" t="s">
        <v>69</v>
      </c>
      <c r="L11" s="20" t="s">
        <v>133</v>
      </c>
      <c r="M11" s="20" t="s">
        <v>44</v>
      </c>
    </row>
    <row r="12" spans="1:13" ht="18.75">
      <c r="A12" s="15">
        <v>3</v>
      </c>
      <c r="B12" s="20"/>
      <c r="C12" s="20"/>
      <c r="D12" s="20"/>
      <c r="E12" s="20" t="s">
        <v>76</v>
      </c>
      <c r="F12" s="20" t="s">
        <v>68</v>
      </c>
      <c r="G12" s="20" t="s">
        <v>35</v>
      </c>
      <c r="H12" s="20" t="s">
        <v>70</v>
      </c>
      <c r="I12" s="20" t="s">
        <v>37</v>
      </c>
      <c r="J12" s="20" t="s">
        <v>34</v>
      </c>
      <c r="K12" s="20" t="s">
        <v>44</v>
      </c>
      <c r="L12" s="20" t="s">
        <v>69</v>
      </c>
      <c r="M12" s="20" t="s">
        <v>133</v>
      </c>
    </row>
    <row r="13" spans="1:13" ht="18.75">
      <c r="A13" s="15">
        <v>4</v>
      </c>
      <c r="B13" s="20"/>
      <c r="C13" s="20"/>
      <c r="D13" s="20"/>
      <c r="E13" s="20" t="s">
        <v>35</v>
      </c>
      <c r="F13" s="20" t="s">
        <v>68</v>
      </c>
      <c r="H13" s="20" t="s">
        <v>42</v>
      </c>
      <c r="I13" s="20" t="s">
        <v>34</v>
      </c>
      <c r="J13" s="20" t="s">
        <v>70</v>
      </c>
      <c r="L13" s="20"/>
      <c r="M13" s="20"/>
    </row>
    <row r="14" spans="1:13" ht="18.75">
      <c r="A14" s="15">
        <v>5</v>
      </c>
      <c r="B14" s="20"/>
      <c r="C14" s="20"/>
      <c r="D14" s="20"/>
      <c r="E14" s="20"/>
      <c r="F14" s="20"/>
      <c r="G14" s="20"/>
      <c r="H14" s="20"/>
      <c r="I14" s="20"/>
      <c r="J14" s="20"/>
      <c r="K14" s="15"/>
      <c r="L14" s="15"/>
      <c r="M14" s="15"/>
    </row>
    <row r="15" spans="1:13" ht="19.5" thickBot="1">
      <c r="A15" s="15"/>
      <c r="B15" s="20"/>
      <c r="C15" s="20"/>
      <c r="D15" s="20"/>
      <c r="E15" s="20"/>
      <c r="F15" s="20"/>
      <c r="G15" s="20"/>
      <c r="H15" s="20"/>
      <c r="I15" s="20"/>
      <c r="J15" s="102"/>
      <c r="K15" s="15"/>
      <c r="L15" s="103"/>
      <c r="M15" s="15"/>
    </row>
    <row r="16" spans="1:13" ht="19.5" thickTop="1">
      <c r="A16" s="15">
        <v>1</v>
      </c>
      <c r="B16" s="97"/>
      <c r="C16" s="20"/>
      <c r="D16" s="96"/>
      <c r="E16" s="20" t="s">
        <v>132</v>
      </c>
      <c r="F16" s="20" t="s">
        <v>63</v>
      </c>
      <c r="G16" s="20" t="s">
        <v>56</v>
      </c>
      <c r="H16" s="98" t="s">
        <v>59</v>
      </c>
      <c r="I16" s="20" t="s">
        <v>70</v>
      </c>
      <c r="J16" s="20" t="s">
        <v>34</v>
      </c>
      <c r="K16" s="20" t="s">
        <v>69</v>
      </c>
      <c r="L16" s="44" t="s">
        <v>126</v>
      </c>
      <c r="M16" s="20" t="s">
        <v>61</v>
      </c>
    </row>
    <row r="17" spans="1:13" ht="18.75">
      <c r="A17" s="15">
        <v>2</v>
      </c>
      <c r="B17" s="20"/>
      <c r="C17" s="96"/>
      <c r="D17" s="20"/>
      <c r="E17" s="20" t="s">
        <v>35</v>
      </c>
      <c r="F17" s="20" t="s">
        <v>63</v>
      </c>
      <c r="G17" s="20" t="s">
        <v>56</v>
      </c>
      <c r="H17" s="20" t="s">
        <v>38</v>
      </c>
      <c r="I17" s="20" t="s">
        <v>34</v>
      </c>
      <c r="J17" s="20" t="s">
        <v>59</v>
      </c>
      <c r="K17" s="20" t="s">
        <v>128</v>
      </c>
      <c r="L17" s="44" t="s">
        <v>126</v>
      </c>
      <c r="M17" s="20" t="s">
        <v>69</v>
      </c>
    </row>
    <row r="18" spans="1:13" ht="18.75">
      <c r="A18" s="15">
        <v>3</v>
      </c>
      <c r="B18" s="96"/>
      <c r="C18" s="20"/>
      <c r="D18" s="20"/>
      <c r="E18" s="20" t="s">
        <v>34</v>
      </c>
      <c r="F18" s="20" t="s">
        <v>132</v>
      </c>
      <c r="G18" s="20" t="s">
        <v>35</v>
      </c>
      <c r="H18" s="20" t="s">
        <v>70</v>
      </c>
      <c r="I18" s="44" t="s">
        <v>141</v>
      </c>
      <c r="J18" s="20" t="s">
        <v>38</v>
      </c>
      <c r="K18" s="20" t="s">
        <v>58</v>
      </c>
      <c r="L18" s="20" t="s">
        <v>69</v>
      </c>
      <c r="M18" s="20" t="s">
        <v>36</v>
      </c>
    </row>
    <row r="19" spans="1:13" ht="18.75">
      <c r="A19" s="15">
        <v>4</v>
      </c>
      <c r="B19" s="20"/>
      <c r="C19" s="20"/>
      <c r="D19" s="20"/>
      <c r="E19" s="20" t="s">
        <v>70</v>
      </c>
      <c r="F19" s="20" t="s">
        <v>35</v>
      </c>
      <c r="G19" s="20" t="s">
        <v>132</v>
      </c>
      <c r="H19" s="20" t="s">
        <v>42</v>
      </c>
      <c r="I19" s="20" t="s">
        <v>38</v>
      </c>
      <c r="J19" s="20" t="s">
        <v>71</v>
      </c>
      <c r="K19" s="20" t="s">
        <v>58</v>
      </c>
      <c r="L19" s="20" t="s">
        <v>36</v>
      </c>
      <c r="M19" s="20" t="s">
        <v>56</v>
      </c>
    </row>
    <row r="20" spans="1:13" ht="18.75">
      <c r="A20" s="15"/>
      <c r="B20" s="20"/>
      <c r="C20" s="20"/>
      <c r="D20" s="97"/>
      <c r="E20" s="20" t="s">
        <v>132</v>
      </c>
      <c r="F20" s="20" t="s">
        <v>40</v>
      </c>
      <c r="G20" s="20" t="s">
        <v>66</v>
      </c>
      <c r="H20" s="20" t="s">
        <v>44</v>
      </c>
      <c r="I20" s="20" t="s">
        <v>70</v>
      </c>
      <c r="J20" s="20" t="s">
        <v>59</v>
      </c>
      <c r="K20" s="15"/>
      <c r="L20" s="15"/>
      <c r="M20" s="86"/>
    </row>
    <row r="21" spans="1:13" ht="18.75">
      <c r="A21" s="15">
        <v>1</v>
      </c>
      <c r="B21" s="20"/>
      <c r="C21" s="20"/>
      <c r="D21" s="20"/>
      <c r="E21" s="20"/>
      <c r="F21" s="20"/>
      <c r="G21" s="20"/>
      <c r="H21" s="20"/>
      <c r="I21" s="20"/>
      <c r="J21" s="102"/>
      <c r="K21" s="15"/>
      <c r="L21" s="103"/>
      <c r="M21" s="15"/>
    </row>
    <row r="22" spans="1:13" ht="18.75">
      <c r="A22" s="15">
        <v>2</v>
      </c>
      <c r="B22" s="20"/>
      <c r="C22" s="20"/>
      <c r="D22" s="20"/>
      <c r="E22" s="20" t="s">
        <v>63</v>
      </c>
      <c r="F22" s="20" t="s">
        <v>34</v>
      </c>
      <c r="G22" s="20" t="s">
        <v>60</v>
      </c>
      <c r="H22" s="20" t="s">
        <v>57</v>
      </c>
      <c r="I22" s="44" t="s">
        <v>126</v>
      </c>
      <c r="J22" s="20" t="s">
        <v>34</v>
      </c>
      <c r="K22" s="20" t="s">
        <v>133</v>
      </c>
      <c r="L22" s="20" t="s">
        <v>69</v>
      </c>
      <c r="M22" s="20" t="s">
        <v>35</v>
      </c>
    </row>
    <row r="23" spans="1:13" ht="18.75">
      <c r="A23" s="15">
        <v>3</v>
      </c>
      <c r="B23" s="20"/>
      <c r="C23" s="20"/>
      <c r="D23" s="20"/>
      <c r="E23" s="20" t="s">
        <v>63</v>
      </c>
      <c r="F23" s="20" t="s">
        <v>35</v>
      </c>
      <c r="G23" s="20" t="s">
        <v>60</v>
      </c>
      <c r="H23" s="20" t="s">
        <v>38</v>
      </c>
  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>133</v>
      </c>
    </row>
    <row r="24" spans="1:13" ht="18.75">
      <c r="A24" s="15">
        <v>4</v>
      </c>
      <c r="B24" s="20"/>
      <c r="C24" s="20"/>
      <c r="D24" s="20"/>
      <c r="E24" s="44" t="s">
        <v>55</v>
      </c>
      <c r="F24" s="20" t="s">
        <v>63</v>
      </c>
      <c r="G24" s="20" t="s">
        <v>34</v>
      </c>
      <c r="H24" s="20" t="s">
        <v>42</v>
      </c>
      <c r="I24" s="20" t="s">
        <v>38</v>
      </c>
      <c r="J24" s="44" t="s">
        <v>141</v>
      </c>
      <c r="K24" s="20" t="s">
        <v>64</v>
      </c>
      <c r="L24" s="20" t="s">
        <v>133</v>
      </c>
      <c r="M24" s="20" t="s">
        <v>56</v>
      </c>
    </row>
    <row r="25" spans="1:13" ht="18.75">
      <c r="A25" s="15"/>
      <c r="B25" s="20"/>
      <c r="C25" s="20"/>
      <c r="D25" s="20"/>
      <c r="E25" s="20" t="s">
        <v>35</v>
      </c>
      <c r="F25" s="20" t="s">
        <v>63</v>
      </c>
      <c r="G25" s="20" t="s">
        <v>56</v>
      </c>
      <c r="I25" s="44" t="s">
        <v>134</v>
      </c>
      <c r="J25" s="20" t="s">
        <v>38</v>
      </c>
      <c r="L25" s="44" t="s">
        <v>126</v>
      </c>
      <c r="M25" s="20" t="s">
        <v>64</v>
      </c>
    </row>
    <row r="26" spans="1:13" ht="19.5" thickBot="1">
      <c r="A26" s="15">
        <v>1</v>
      </c>
      <c r="B26" s="86"/>
      <c r="C26" s="86"/>
      <c r="D26" s="86"/>
      <c r="E26" s="20"/>
      <c r="F26" s="86"/>
      <c r="G26" s="20"/>
      <c r="H26" s="15"/>
      <c r="I26" s="15"/>
      <c r="J26" s="15"/>
      <c r="K26" s="15"/>
      <c r="L26" s="15"/>
      <c r="M26" s="86"/>
    </row>
    <row r="27" spans="1:13" ht="19.5" thickTop="1">
      <c r="A27" s="15">
        <v>2</v>
      </c>
      <c r="B27" s="20"/>
      <c r="C27" s="20"/>
      <c r="D27" s="20"/>
      <c r="E27" s="20" t="s">
        <v>40</v>
      </c>
      <c r="F27" s="20" t="s">
        <v>63</v>
      </c>
      <c r="G27" s="20" t="s">
        <v>38</v>
      </c>
      <c r="H27" s="98" t="s">
        <v>59</v>
      </c>
      <c r="I27" s="20" t="s">
        <v>131</v>
      </c>
      <c r="J27" s="20" t="s">
        <v>71</v>
      </c>
      <c r="K27" s="20" t="s">
        <v>58</v>
      </c>
      <c r="L27" s="44" t="s">
        <v>126</v>
      </c>
      <c r="M27" s="20" t="s">
        <v>69</v>
      </c>
    </row>
    <row r="28" spans="1:13" ht="18.75">
      <c r="A28" s="15">
        <v>3</v>
      </c>
      <c r="B28" s="20"/>
      <c r="C28" s="20"/>
      <c r="D28" s="20"/>
      <c r="E28" s="20" t="s">
        <v>63</v>
      </c>
      <c r="F28" s="20" t="s">
        <v>38</v>
      </c>
      <c r="G28" s="20" t="s">
        <v>66</v>
      </c>
      <c r="H28" s="20" t="s">
        <v>42</v>
      </c>
      <c r="I28" s="20" t="s">
        <v>71</v>
      </c>
      <c r="J28" s="97" t="s">
        <v>59</v>
      </c>
      <c r="K28" s="20" t="s">
        <v>58</v>
      </c>
      <c r="L28" s="44" t="s">
        <v>126</v>
      </c>
      <c r="M28" s="20" t="s">
        <v>133</v>
      </c>
    </row>
    <row r="29" spans="1:13" ht="18.75">
      <c r="A29" s="15">
        <v>4</v>
      </c>
      <c r="B29" s="20"/>
      <c r="C29" s="20"/>
      <c r="D29" s="20"/>
      <c r="E29" s="20" t="s">
        <v>38</v>
      </c>
      <c r="F29" s="20" t="s">
        <v>66</v>
      </c>
      <c r="G29" s="20" t="s">
        <v>40</v>
      </c>
      <c r="H29" s="20" t="s">
        <v>63</v>
      </c>
      <c r="I29" s="20" t="s">
        <v>59</v>
      </c>
      <c r="J29" s="20" t="s">
        <v>131</v>
      </c>
      <c r="K29" s="20" t="s">
        <v>36</v>
      </c>
      <c r="L29" s="20" t="s">
        <v>69</v>
      </c>
      <c r="M29" s="20" t="s">
        <v>133</v>
      </c>
    </row>
    <row r="30" spans="1:13" ht="18.75">
      <c r="A30" s="15">
        <v>5</v>
      </c>
      <c r="B30" s="20"/>
      <c r="C30" s="20"/>
      <c r="D30" s="20"/>
      <c r="E30" s="20" t="s">
        <v>66</v>
      </c>
      <c r="F30" s="20" t="s">
        <v>40</v>
      </c>
      <c r="G30" s="20" t="s">
        <v>69</v>
      </c>
      <c r="H30" s="20" t="s">
        <v>63</v>
      </c>
      <c r="I30" s="20" t="s">
        <v>59</v>
      </c>
      <c r="J30" s="20" t="s">
        <v>71</v>
      </c>
      <c r="M30" s="20"/>
    </row>
    <row r="31" spans="1:13" ht="18.75">
      <c r="A31" s="15"/>
      <c r="B31" s="20"/>
      <c r="C31" s="20"/>
      <c r="D31" s="20"/>
      <c r="E31" s="44" t="s">
        <v>55</v>
      </c>
      <c r="F31" s="20" t="s">
        <v>35</v>
      </c>
      <c r="G31" s="20" t="s">
        <v>60</v>
      </c>
      <c r="H31" s="20" t="s">
        <v>37</v>
      </c>
      <c r="I31" s="20" t="s">
        <v>34</v>
      </c>
      <c r="J31" s="20" t="s">
        <v>70</v>
      </c>
      <c r="K31" s="20" t="s">
        <v>64</v>
      </c>
      <c r="L31" s="20" t="s">
        <v>69</v>
      </c>
      <c r="M31" s="20" t="s">
        <v>133</v>
      </c>
    </row>
    <row r="32" spans="1:13" ht="18.75">
      <c r="A32" s="15">
        <v>1</v>
      </c>
      <c r="B32" s="20"/>
      <c r="C32" s="20"/>
      <c r="D32" s="20"/>
      <c r="E32" s="20" t="s">
        <v>35</v>
      </c>
      <c r="F32" s="20" t="s">
        <v>38</v>
      </c>
      <c r="G32" s="20" t="s">
        <v>70</v>
      </c>
      <c r="H32" s="20" t="s">
        <v>42</v>
      </c>
      <c r="I32" s="20" t="s">
        <v>34</v>
      </c>
      <c r="J32" s="20" t="s">
        <v>71</v>
      </c>
      <c r="K32" s="20" t="s">
        <v>37</v>
      </c>
      <c r="L32" s="20" t="s">
        <v>64</v>
      </c>
      <c r="M32" s="20" t="s">
        <v>133</v>
      </c>
    </row>
    <row r="33" spans="1:13" ht="18.75">
      <c r="A33" s="15">
        <v>2</v>
      </c>
      <c r="B33" s="20"/>
      <c r="C33" s="20"/>
      <c r="D33" s="20"/>
      <c r="E33" s="20" t="s">
        <v>38</v>
      </c>
      <c r="F33" s="20" t="s">
        <v>70</v>
      </c>
      <c r="G33" s="20" t="s">
        <v>35</v>
      </c>
      <c r="H33" s="20" t="s">
        <v>71</v>
      </c>
      <c r="I33" s="20" t="s">
        <v>44</v>
      </c>
      <c r="J33" s="20" t="s">
        <v>34</v>
      </c>
      <c r="K33" s="20" t="s">
        <v>69</v>
      </c>
      <c r="L33" s="44" t="s">
        <v>126</v>
      </c>
      <c r="M33" s="20" t="s">
        <v>64</v>
      </c>
    </row>
    <row r="34" spans="1:13" ht="18.75">
      <c r="A34" s="15">
        <v>3</v>
      </c>
      <c r="B34" s="20"/>
      <c r="C34" s="20"/>
      <c r="D34" s="44"/>
      <c r="E34" s="20" t="s">
        <v>63</v>
      </c>
      <c r="F34" s="44" t="s">
        <v>55</v>
      </c>
      <c r="G34" s="20" t="s">
        <v>34</v>
      </c>
      <c r="H34" s="20" t="s">
        <v>44</v>
      </c>
      <c r="I34" s="44" t="s">
        <v>126</v>
      </c>
      <c r="J34" s="20" t="s">
        <v>64</v>
      </c>
      <c r="K34" s="20" t="s">
        <v>133</v>
      </c>
      <c r="L34" s="20" t="s">
        <v>37</v>
      </c>
      <c r="M34" s="20" t="s">
        <v>69</v>
      </c>
    </row>
    <row r="35" spans="1:13" ht="18.75">
      <c r="A35" s="15">
        <v>4</v>
      </c>
      <c r="B35" s="15"/>
      <c r="C35" s="15"/>
      <c r="D35" s="15"/>
      <c r="F35" s="20" t="s">
        <v>68</v>
      </c>
      <c r="G35" s="20" t="s">
        <v>38</v>
      </c>
      <c r="H35" s="20" t="s">
        <v>63</v>
      </c>
      <c r="I35" s="44" t="s">
        <v>126</v>
      </c>
      <c r="J35" s="20" t="s">
        <v>44</v>
      </c>
      <c r="K35" s="86"/>
      <c r="L35" s="86"/>
      <c r="M35" s="15"/>
    </row>
    <row r="36" spans="1:13" ht="18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9"/>
    </row>
    <row r="37" spans="1:13" ht="18.75">
      <c r="A37" s="15"/>
      <c r="B37" s="20" t="s">
        <v>63</v>
      </c>
      <c r="C37" s="20" t="s">
        <v>60</v>
      </c>
      <c r="D37" s="97" t="s">
        <v>131</v>
      </c>
      <c r="E37" s="20" t="s">
        <v>44</v>
      </c>
      <c r="F37" s="44" t="s">
        <v>55</v>
      </c>
      <c r="G37" s="20" t="s">
        <v>132</v>
      </c>
      <c r="H37" s="20" t="s">
        <v>66</v>
      </c>
      <c r="I37" s="20" t="s">
        <v>71</v>
      </c>
      <c r="J37" s="20" t="s">
        <v>59</v>
      </c>
      <c r="K37" s="20" t="s">
        <v>37</v>
      </c>
      <c r="L37" s="20" t="s">
        <v>64</v>
      </c>
      <c r="M37" s="20" t="s">
        <v>56</v>
      </c>
    </row>
    <row r="38" spans="1:13" ht="18.75">
      <c r="A38" s="15"/>
      <c r="B38" s="20" t="s">
        <v>60</v>
      </c>
      <c r="C38" s="20" t="s">
        <v>131</v>
      </c>
      <c r="D38" s="44" t="s">
        <v>55</v>
      </c>
      <c r="E38" s="20" t="s">
        <v>132</v>
      </c>
      <c r="F38" s="20" t="s">
        <v>44</v>
      </c>
      <c r="G38" s="20" t="s">
        <v>56</v>
      </c>
      <c r="H38" s="20" t="s">
        <v>71</v>
      </c>
      <c r="I38" s="20" t="s">
        <v>66</v>
      </c>
      <c r="J38" s="20" t="s">
        <v>59</v>
      </c>
      <c r="K38" s="20" t="s">
        <v>64</v>
      </c>
      <c r="L38" s="20" t="s">
        <v>37</v>
      </c>
      <c r="M38" s="20" t="s">
        <v>35</v>
      </c>
    </row>
  </sheetData>
  <sheetProtection/>
  <mergeCells count="4">
    <mergeCell ref="A36:M36"/>
    <mergeCell ref="A1:B1"/>
    <mergeCell ref="C1:M1"/>
    <mergeCell ref="H2:M2"/>
  </mergeCells>
  <conditionalFormatting sqref="A37:L38 A14:L14 A27:L30 A32:L35 A8:L8">
    <cfRule type="expression" priority="1" dxfId="0" stopIfTrue="1">
      <formula>COUNTIF(B8:M8,B8)&gt;1</formula>
    </cfRule>
  </conditionalFormatting>
  <conditionalFormatting sqref="A6 A18:L18">
    <cfRule type="expression" priority="2" dxfId="39" stopIfTrue="1">
      <formula>COUNTIF(B6:M6,B6)&gt;1</formula>
    </cfRule>
  </conditionalFormatting>
  <conditionalFormatting sqref="N6:HZ6 N18:IB18">
    <cfRule type="expression" priority="3" dxfId="39" stopIfTrue="1">
      <formula>COUNTIF(O6:AD6,O6)&gt;1</formula>
    </cfRule>
  </conditionalFormatting>
  <conditionalFormatting sqref="N16:IB16 O10:IB10">
    <cfRule type="expression" priority="4" dxfId="2" stopIfTrue="1">
      <formula>COUNTIF(O10:AD10,O10)&gt;1</formula>
    </cfRule>
  </conditionalFormatting>
  <conditionalFormatting sqref="N13:IB13">
    <cfRule type="expression" priority="5" dxfId="62" stopIfTrue="1">
      <formula>COUNTIF(O13:AD13,O13)&gt;1</formula>
    </cfRule>
  </conditionalFormatting>
  <conditionalFormatting sqref="N26:IO26">
    <cfRule type="expression" priority="6" dxfId="27" stopIfTrue="1">
      <formula>COUNTIF(N26:AB26,#REF!)&gt;1</formula>
    </cfRule>
  </conditionalFormatting>
  <conditionalFormatting sqref="IU5:IV5">
    <cfRule type="expression" priority="7" dxfId="0" stopIfTrue="1">
      <formula>COUNTIF(F5:Q5,F5)&gt;1</formula>
    </cfRule>
  </conditionalFormatting>
  <conditionalFormatting sqref="IP5:IT5">
    <cfRule type="expression" priority="8" dxfId="0" stopIfTrue="1">
      <formula>COUNTIF(A5:M5,A5)&gt;1</formula>
    </cfRule>
  </conditionalFormatting>
  <conditionalFormatting sqref="IU6:IV6">
    <cfRule type="expression" priority="9" dxfId="39" stopIfTrue="1">
      <formula>COUNTIF(F6:Q6,F6)&gt;1</formula>
    </cfRule>
  </conditionalFormatting>
  <conditionalFormatting sqref="IP6:IT6">
    <cfRule type="expression" priority="10" dxfId="39" stopIfTrue="1">
      <formula>COUNTIF(A6:M6,A6)&gt;1</formula>
    </cfRule>
  </conditionalFormatting>
  <conditionalFormatting sqref="B5">
    <cfRule type="expression" priority="11" dxfId="0" stopIfTrue="1">
      <formula>COUNTIF(C5:M5,C5)&gt;1</formula>
    </cfRule>
  </conditionalFormatting>
  <conditionalFormatting sqref="I5:L5 C5:G5">
    <cfRule type="expression" priority="12" dxfId="0" stopIfTrue="1">
      <formula>COUNTIF(D5:M5,D5)&gt;1</formula>
    </cfRule>
  </conditionalFormatting>
  <conditionalFormatting sqref="M5">
    <cfRule type="expression" priority="13" dxfId="0" stopIfTrue="1">
      <formula>COUNTIF(N5:W5,#REF!)&gt;1</formula>
    </cfRule>
  </conditionalFormatting>
  <conditionalFormatting sqref="N5:HZ5 N14:IB14 N27:IB30 N32:IB35 N37:IB38 N8:IB8">
    <cfRule type="expression" priority="14" dxfId="0" stopIfTrue="1">
      <formula>COUNTIF(O5:AD5,O5)&gt;1</formula>
    </cfRule>
  </conditionalFormatting>
  <conditionalFormatting sqref="IU14:IV14 IU27:IV30 IU32:IV35 IU37:IV38 IU8:IV8">
    <cfRule type="expression" priority="15" dxfId="0" stopIfTrue="1">
      <formula>COUNTIF(D8:O8,D8)&gt;1</formula>
    </cfRule>
  </conditionalFormatting>
  <conditionalFormatting sqref="IR14:IT14 IR27:IT30 IR32:IT35 IR37:IT38 IR8:IT8">
    <cfRule type="expression" priority="16" dxfId="0" stopIfTrue="1">
      <formula>COUNTIF(A8:M8,A8)&gt;1</formula>
    </cfRule>
  </conditionalFormatting>
  <conditionalFormatting sqref="IC14:IO14 IC27:IO30 IC32:IO35 IC37:IO38 IC8:IO8 IO5">
    <cfRule type="expression" priority="17" dxfId="0" stopIfTrue="1">
      <formula>COUNTIF(A5:ID5,ID5)&gt;1</formula>
    </cfRule>
  </conditionalFormatting>
  <conditionalFormatting sqref="M14 M27:M30 M32:M35 M37:M38 M8">
    <cfRule type="expression" priority="18" dxfId="0" stopIfTrue="1">
      <formula>COUNTIF(N8:Y8,#REF!)&gt;1</formula>
    </cfRule>
  </conditionalFormatting>
  <conditionalFormatting sqref="IP14:IQ14 IP27:IQ30 IP32:IQ35 IP37:IQ38 IP8:IQ8">
    <cfRule type="expression" priority="19" dxfId="0" stopIfTrue="1">
      <formula>COUNTIF(M8:IQ8,IQ8)&gt;1</formula>
    </cfRule>
  </conditionalFormatting>
  <conditionalFormatting sqref="B6">
    <cfRule type="expression" priority="20" dxfId="39" stopIfTrue="1">
      <formula>COUNTIF(C6:M6,C6)&gt;1</formula>
    </cfRule>
  </conditionalFormatting>
  <conditionalFormatting sqref="C6:L6 C9:D9">
    <cfRule type="expression" priority="21" dxfId="39" stopIfTrue="1">
      <formula>COUNTIF(D6:M6,D6)&gt;1</formula>
    </cfRule>
  </conditionalFormatting>
  <conditionalFormatting sqref="M6">
    <cfRule type="expression" priority="22" dxfId="39" stopIfTrue="1">
      <formula>COUNTIF(N6:W6,#REF!)&gt;1</formula>
    </cfRule>
  </conditionalFormatting>
  <conditionalFormatting sqref="IU18:IV18">
    <cfRule type="expression" priority="23" dxfId="39" stopIfTrue="1">
      <formula>COUNTIF(D18:O18,D18)&gt;1</formula>
    </cfRule>
  </conditionalFormatting>
  <conditionalFormatting sqref="IR18:IT18">
    <cfRule type="expression" priority="24" dxfId="39" stopIfTrue="1">
      <formula>COUNTIF(A18:M18,A18)&gt;1</formula>
    </cfRule>
  </conditionalFormatting>
  <conditionalFormatting sqref="IC18:IO18 IO6">
    <cfRule type="expression" priority="25" dxfId="39" stopIfTrue="1">
      <formula>COUNTIF(A6:ID6,ID6)&gt;1</formula>
    </cfRule>
  </conditionalFormatting>
  <conditionalFormatting sqref="M18">
    <cfRule type="expression" priority="26" dxfId="39" stopIfTrue="1">
      <formula>COUNTIF(N18:Y18,#REF!)&gt;1</formula>
    </cfRule>
  </conditionalFormatting>
  <conditionalFormatting sqref="IP18:IQ18">
    <cfRule type="expression" priority="27" dxfId="39" stopIfTrue="1">
      <formula>COUNTIF(M18:IQ18,IQ18)&gt;1</formula>
    </cfRule>
  </conditionalFormatting>
  <conditionalFormatting sqref="A16:L16 A10 C10:L10">
    <cfRule type="expression" priority="28" dxfId="2" stopIfTrue="1">
      <formula>COUNTIF(B10:M10,B10)&gt;1</formula>
    </cfRule>
  </conditionalFormatting>
  <conditionalFormatting sqref="IU10:IV10 IU16:IV16">
    <cfRule type="expression" priority="29" dxfId="2" stopIfTrue="1">
      <formula>COUNTIF(D10:O10,D10)&gt;1</formula>
    </cfRule>
  </conditionalFormatting>
  <conditionalFormatting sqref="IR10:IT10 IR16:IT16">
    <cfRule type="expression" priority="30" dxfId="2" stopIfTrue="1">
      <formula>COUNTIF(A10:M10,A10)&gt;1</formula>
    </cfRule>
  </conditionalFormatting>
  <conditionalFormatting sqref="IC10:IO10 IC16:IO16">
    <cfRule type="expression" priority="31" dxfId="2" stopIfTrue="1">
      <formula>COUNTIF(A10:ID10,ID10)&gt;1</formula>
    </cfRule>
  </conditionalFormatting>
  <conditionalFormatting sqref="M16 M10:N10">
    <cfRule type="expression" priority="32" dxfId="2" stopIfTrue="1">
      <formula>COUNTIF(N10:Y10,#REF!)&gt;1</formula>
    </cfRule>
  </conditionalFormatting>
  <conditionalFormatting sqref="IP10:IQ10 IP16:IQ16">
    <cfRule type="expression" priority="33" dxfId="2" stopIfTrue="1">
      <formula>COUNTIF(M10:IQ10,IQ10)&gt;1</formula>
    </cfRule>
  </conditionalFormatting>
  <conditionalFormatting sqref="A11:L11">
    <cfRule type="expression" priority="34" dxfId="75" stopIfTrue="1">
      <formula>COUNTIF(B11:M11,B11)&gt;1</formula>
    </cfRule>
  </conditionalFormatting>
  <conditionalFormatting sqref="IU11:IV11">
    <cfRule type="expression" priority="35" dxfId="75" stopIfTrue="1">
      <formula>COUNTIF(D11:O11,D11)&gt;1</formula>
    </cfRule>
  </conditionalFormatting>
  <conditionalFormatting sqref="IR11:IT11">
    <cfRule type="expression" priority="36" dxfId="75" stopIfTrue="1">
      <formula>COUNTIF(A11:M11,A11)&gt;1</formula>
    </cfRule>
  </conditionalFormatting>
  <conditionalFormatting sqref="IC11:IO11">
    <cfRule type="expression" priority="37" dxfId="75" stopIfTrue="1">
      <formula>COUNTIF(A11:ID11,ID11)&gt;1</formula>
    </cfRule>
  </conditionalFormatting>
  <conditionalFormatting sqref="M11">
    <cfRule type="expression" priority="38" dxfId="75" stopIfTrue="1">
      <formula>COUNTIF(N11:Y11,#REF!)&gt;1</formula>
    </cfRule>
  </conditionalFormatting>
  <conditionalFormatting sqref="IP11:IQ11">
    <cfRule type="expression" priority="39" dxfId="75" stopIfTrue="1">
      <formula>COUNTIF(M11:IQ11,IQ11)&gt;1</formula>
    </cfRule>
  </conditionalFormatting>
  <conditionalFormatting sqref="N11:IB11">
    <cfRule type="expression" priority="40" dxfId="75" stopIfTrue="1">
      <formula>COUNTIF(O11:AD11,O11)&gt;1</formula>
    </cfRule>
  </conditionalFormatting>
  <conditionalFormatting sqref="A12:L12">
    <cfRule type="expression" priority="41" dxfId="0" stopIfTrue="1">
      <formula>COUNTIF(B12:M12,B12)&gt;1</formula>
    </cfRule>
  </conditionalFormatting>
  <conditionalFormatting sqref="IU12:IV12">
    <cfRule type="expression" priority="42" dxfId="0" stopIfTrue="1">
      <formula>COUNTIF(D12:O12,D12)&gt;1</formula>
    </cfRule>
  </conditionalFormatting>
  <conditionalFormatting sqref="IR12:IT12">
    <cfRule type="expression" priority="43" dxfId="0" stopIfTrue="1">
      <formula>COUNTIF(A12:M12,A12)&gt;1</formula>
    </cfRule>
  </conditionalFormatting>
  <conditionalFormatting sqref="IC12:IO12">
    <cfRule type="expression" priority="44" dxfId="0" stopIfTrue="1">
      <formula>COUNTIF(A12:ID12,ID12)&gt;1</formula>
    </cfRule>
  </conditionalFormatting>
  <conditionalFormatting sqref="M12">
    <cfRule type="expression" priority="45" dxfId="0" stopIfTrue="1">
      <formula>COUNTIF(N12:Y12,#REF!)&gt;1</formula>
    </cfRule>
  </conditionalFormatting>
  <conditionalFormatting sqref="IP12:IQ12">
    <cfRule type="expression" priority="46" dxfId="0" stopIfTrue="1">
      <formula>COUNTIF(M12:IQ12,IQ12)&gt;1</formula>
    </cfRule>
  </conditionalFormatting>
  <conditionalFormatting sqref="N12:IB12">
    <cfRule type="expression" priority="47" dxfId="0" stopIfTrue="1">
      <formula>COUNTIF(O12:AD12,O12)&gt;1</formula>
    </cfRule>
  </conditionalFormatting>
  <conditionalFormatting sqref="A13:L13">
    <cfRule type="expression" priority="48" dxfId="62" stopIfTrue="1">
      <formula>COUNTIF(B13:M13,B13)&gt;1</formula>
    </cfRule>
  </conditionalFormatting>
  <conditionalFormatting sqref="IU13:IV13">
    <cfRule type="expression" priority="49" dxfId="62" stopIfTrue="1">
      <formula>COUNTIF(D13:O13,D13)&gt;1</formula>
    </cfRule>
  </conditionalFormatting>
  <conditionalFormatting sqref="IR13:IT13">
    <cfRule type="expression" priority="50" dxfId="62" stopIfTrue="1">
      <formula>COUNTIF(A13:M13,A13)&gt;1</formula>
    </cfRule>
  </conditionalFormatting>
  <conditionalFormatting sqref="IC13:IO13">
    <cfRule type="expression" priority="51" dxfId="62" stopIfTrue="1">
      <formula>COUNTIF(A13:ID13,ID13)&gt;1</formula>
    </cfRule>
  </conditionalFormatting>
  <conditionalFormatting sqref="M13">
    <cfRule type="expression" priority="52" dxfId="62" stopIfTrue="1">
      <formula>COUNTIF(N13:Y13,#REF!)&gt;1</formula>
    </cfRule>
  </conditionalFormatting>
  <conditionalFormatting sqref="IP13:IQ13">
    <cfRule type="expression" priority="53" dxfId="62" stopIfTrue="1">
      <formula>COUNTIF(M13:IQ13,IQ13)&gt;1</formula>
    </cfRule>
  </conditionalFormatting>
  <conditionalFormatting sqref="A17:L17">
    <cfRule type="expression" priority="54" dxfId="55" stopIfTrue="1">
      <formula>COUNTIF(B17:M17,B17)&gt;1</formula>
    </cfRule>
  </conditionalFormatting>
  <conditionalFormatting sqref="IU17:IV17">
    <cfRule type="expression" priority="55" dxfId="55" stopIfTrue="1">
      <formula>COUNTIF(D17:O17,D17)&gt;1</formula>
    </cfRule>
  </conditionalFormatting>
  <conditionalFormatting sqref="IR17:IT17">
    <cfRule type="expression" priority="56" dxfId="55" stopIfTrue="1">
      <formula>COUNTIF(A17:M17,A17)&gt;1</formula>
    </cfRule>
  </conditionalFormatting>
  <conditionalFormatting sqref="IC17:IO17">
    <cfRule type="expression" priority="57" dxfId="55" stopIfTrue="1">
      <formula>COUNTIF(A17:ID17,ID17)&gt;1</formula>
    </cfRule>
  </conditionalFormatting>
  <conditionalFormatting sqref="M17">
    <cfRule type="expression" priority="58" dxfId="55" stopIfTrue="1">
      <formula>COUNTIF(N17:Y17,#REF!)&gt;1</formula>
    </cfRule>
  </conditionalFormatting>
  <conditionalFormatting sqref="IP17:IQ17">
    <cfRule type="expression" priority="59" dxfId="55" stopIfTrue="1">
      <formula>COUNTIF(M17:IQ17,IQ17)&gt;1</formula>
    </cfRule>
  </conditionalFormatting>
  <conditionalFormatting sqref="N17:IB17">
    <cfRule type="expression" priority="60" dxfId="55" stopIfTrue="1">
      <formula>COUNTIF(O17:AD17,O17)&gt;1</formula>
    </cfRule>
  </conditionalFormatting>
  <conditionalFormatting sqref="A19:L19">
    <cfRule type="expression" priority="61" dxfId="48" stopIfTrue="1">
      <formula>COUNTIF(B19:M19,B19)&gt;1</formula>
    </cfRule>
  </conditionalFormatting>
  <conditionalFormatting sqref="IU19:IV19">
    <cfRule type="expression" priority="62" dxfId="48" stopIfTrue="1">
      <formula>COUNTIF(D19:O19,D19)&gt;1</formula>
    </cfRule>
  </conditionalFormatting>
  <conditionalFormatting sqref="IR19:IT19">
    <cfRule type="expression" priority="63" dxfId="48" stopIfTrue="1">
      <formula>COUNTIF(A19:M19,A19)&gt;1</formula>
    </cfRule>
  </conditionalFormatting>
  <conditionalFormatting sqref="IC19:IO19">
    <cfRule type="expression" priority="64" dxfId="48" stopIfTrue="1">
      <formula>COUNTIF(A19:ID19,ID19)&gt;1</formula>
    </cfRule>
  </conditionalFormatting>
  <conditionalFormatting sqref="M19">
    <cfRule type="expression" priority="65" dxfId="48" stopIfTrue="1">
      <formula>COUNTIF(N19:Y19,#REF!)&gt;1</formula>
    </cfRule>
  </conditionalFormatting>
  <conditionalFormatting sqref="IP19:IQ19">
    <cfRule type="expression" priority="66" dxfId="48" stopIfTrue="1">
      <formula>COUNTIF(M19:IQ19,IQ19)&gt;1</formula>
    </cfRule>
  </conditionalFormatting>
  <conditionalFormatting sqref="N19:IB19">
    <cfRule type="expression" priority="67" dxfId="48" stopIfTrue="1">
      <formula>COUNTIF(O19:AD19,O19)&gt;1</formula>
    </cfRule>
  </conditionalFormatting>
  <conditionalFormatting sqref="IU22:IV22">
    <cfRule type="expression" priority="68" dxfId="41" stopIfTrue="1">
      <formula>COUNTIF(D22:O22,D22)&gt;1</formula>
    </cfRule>
  </conditionalFormatting>
  <conditionalFormatting sqref="IR22:IT22">
    <cfRule type="expression" priority="69" dxfId="41" stopIfTrue="1">
      <formula>COUNTIF(A22:M22,A22)&gt;1</formula>
    </cfRule>
  </conditionalFormatting>
  <conditionalFormatting sqref="IC22:IO22">
    <cfRule type="expression" priority="70" dxfId="41" stopIfTrue="1">
      <formula>COUNTIF(A22:ID22,ID22)&gt;1</formula>
    </cfRule>
  </conditionalFormatting>
  <conditionalFormatting sqref="IP22:IQ22">
    <cfRule type="expression" priority="71" dxfId="41" stopIfTrue="1">
      <formula>COUNTIF(M22:IQ22,IQ22)&gt;1</formula>
    </cfRule>
  </conditionalFormatting>
  <conditionalFormatting sqref="N22:IB22">
    <cfRule type="expression" priority="72" dxfId="41" stopIfTrue="1">
      <formula>COUNTIF(O22:AD22,O22)&gt;1</formula>
    </cfRule>
  </conditionalFormatting>
  <conditionalFormatting sqref="A22:L22">
    <cfRule type="expression" priority="73" dxfId="41" stopIfTrue="1">
      <formula>COUNTIF(B22:M22,B22)&gt;1</formula>
    </cfRule>
  </conditionalFormatting>
  <conditionalFormatting sqref="M22">
    <cfRule type="expression" priority="74" dxfId="41" stopIfTrue="1">
      <formula>COUNTIF(N22:Y22,#REF!)&gt;1</formula>
    </cfRule>
  </conditionalFormatting>
  <conditionalFormatting sqref="IA5:IN5">
    <cfRule type="expression" priority="75" dxfId="0" stopIfTrue="1">
      <formula>COUNTIF(A5:IB5,IB5)&gt;1</formula>
    </cfRule>
  </conditionalFormatting>
  <conditionalFormatting sqref="IA6:IN6">
    <cfRule type="expression" priority="76" dxfId="39" stopIfTrue="1">
      <formula>COUNTIF(A6:IB6,IB6)&gt;1</formula>
    </cfRule>
  </conditionalFormatting>
  <conditionalFormatting sqref="K23:L24 I23:J23 A23:H24">
    <cfRule type="expression" priority="77" dxfId="17" stopIfTrue="1">
      <formula>COUNTIF(B23:M23,B23)&gt;1</formula>
    </cfRule>
  </conditionalFormatting>
  <conditionalFormatting sqref="IU23:IV24">
    <cfRule type="expression" priority="78" dxfId="17" stopIfTrue="1">
      <formula>COUNTIF(D23:O23,D23)&gt;1</formula>
    </cfRule>
  </conditionalFormatting>
  <conditionalFormatting sqref="IR23:IT24">
    <cfRule type="expression" priority="79" dxfId="17" stopIfTrue="1">
      <formula>COUNTIF(A23:M23,A23)&gt;1</formula>
    </cfRule>
  </conditionalFormatting>
  <conditionalFormatting sqref="IC23:IO24">
    <cfRule type="expression" priority="80" dxfId="17" stopIfTrue="1">
      <formula>COUNTIF(A23:ID23,ID23)&gt;1</formula>
    </cfRule>
  </conditionalFormatting>
  <conditionalFormatting sqref="M23:M24">
    <cfRule type="expression" priority="81" dxfId="17" stopIfTrue="1">
      <formula>COUNTIF(N23:Y23,#REF!)&gt;1</formula>
    </cfRule>
  </conditionalFormatting>
  <conditionalFormatting sqref="IP23:IQ24">
    <cfRule type="expression" priority="82" dxfId="17" stopIfTrue="1">
      <formula>COUNTIF(M23:IQ23,IQ23)&gt;1</formula>
    </cfRule>
  </conditionalFormatting>
  <conditionalFormatting sqref="N23:IB24">
    <cfRule type="expression" priority="83" dxfId="17" stopIfTrue="1">
      <formula>COUNTIF(O23:AD23,O23)&gt;1</formula>
    </cfRule>
  </conditionalFormatting>
  <conditionalFormatting sqref="J21">
    <cfRule type="expression" priority="84" dxfId="17" stopIfTrue="1">
      <formula>COUNTIF(K24:V24,K24)&gt;1</formula>
    </cfRule>
  </conditionalFormatting>
  <conditionalFormatting sqref="B26:M26">
    <cfRule type="expression" priority="85" dxfId="27" stopIfTrue="1">
      <formula>COUNTIF(A26:M26,A26)&gt;1</formula>
    </cfRule>
  </conditionalFormatting>
  <conditionalFormatting sqref="IU26:IV26">
    <cfRule type="expression" priority="86" dxfId="27" stopIfTrue="1">
      <formula>COUNTIF(P26:IT26,IT26)&gt;1</formula>
    </cfRule>
  </conditionalFormatting>
  <conditionalFormatting sqref="IP26:IT26">
    <cfRule type="expression" priority="87" dxfId="27" stopIfTrue="1">
      <formula>COUNTIF(L26:IO26,IO26)&gt;1</formula>
    </cfRule>
  </conditionalFormatting>
  <conditionalFormatting sqref="A26">
    <cfRule type="expression" priority="88" dxfId="27" stopIfTrue="1">
      <formula>COUNTIF(M26:IR26,IR26)&gt;1</formula>
    </cfRule>
  </conditionalFormatting>
  <conditionalFormatting sqref="K21:L21 A21:H21">
    <cfRule type="expression" priority="89" dxfId="18" stopIfTrue="1">
      <formula>COUNTIF(B21:M21,B21)&gt;1</formula>
    </cfRule>
  </conditionalFormatting>
  <conditionalFormatting sqref="IU21:IV21">
    <cfRule type="expression" priority="90" dxfId="18" stopIfTrue="1">
      <formula>COUNTIF(D21:O21,D21)&gt;1</formula>
    </cfRule>
  </conditionalFormatting>
  <conditionalFormatting sqref="IR21:IT21">
    <cfRule type="expression" priority="91" dxfId="18" stopIfTrue="1">
      <formula>COUNTIF(A21:M21,A21)&gt;1</formula>
    </cfRule>
  </conditionalFormatting>
  <conditionalFormatting sqref="IC21:IO21">
    <cfRule type="expression" priority="92" dxfId="18" stopIfTrue="1">
      <formula>COUNTIF(A21:ID21,ID21)&gt;1</formula>
    </cfRule>
  </conditionalFormatting>
  <conditionalFormatting sqref="M21">
    <cfRule type="expression" priority="93" dxfId="18" stopIfTrue="1">
      <formula>COUNTIF(N21:Y21,#REF!)&gt;1</formula>
    </cfRule>
  </conditionalFormatting>
  <conditionalFormatting sqref="IP21:IQ21">
    <cfRule type="expression" priority="94" dxfId="18" stopIfTrue="1">
      <formula>COUNTIF(M21:IQ21,IQ21)&gt;1</formula>
    </cfRule>
  </conditionalFormatting>
  <conditionalFormatting sqref="N21:IB21">
    <cfRule type="expression" priority="95" dxfId="18" stopIfTrue="1">
      <formula>COUNTIF(O21:AD21,O21)&gt;1</formula>
    </cfRule>
  </conditionalFormatting>
  <conditionalFormatting sqref="J24">
    <cfRule type="expression" priority="96" dxfId="18" stopIfTrue="1">
      <formula>COUNTIF(K21:V21,K21)&gt;1</formula>
    </cfRule>
  </conditionalFormatting>
  <conditionalFormatting sqref="I21">
    <cfRule type="expression" priority="97" dxfId="18" stopIfTrue="1">
      <formula>COUNTIF(J21:U21,J24)&gt;1</formula>
    </cfRule>
  </conditionalFormatting>
  <conditionalFormatting sqref="I24">
    <cfRule type="expression" priority="98" dxfId="17" stopIfTrue="1">
      <formula>COUNTIF(J24:U24,J21)&gt;1</formula>
    </cfRule>
  </conditionalFormatting>
  <conditionalFormatting sqref="A7:L7 H5">
    <cfRule type="expression" priority="99" dxfId="0" stopIfTrue="1">
      <formula>COUNTIF(B5:M5,B5)&gt;1</formula>
    </cfRule>
    <cfRule type="expression" priority="100" dxfId="3" stopIfTrue="1">
      <formula>COUNTIF(B5:M5,B5)=2</formula>
    </cfRule>
  </conditionalFormatting>
  <conditionalFormatting sqref="IU7:IV7">
    <cfRule type="expression" priority="101" dxfId="0" stopIfTrue="1">
      <formula>COUNTIF(D7:O7,D7)&gt;1</formula>
    </cfRule>
    <cfRule type="expression" priority="102" dxfId="3" stopIfTrue="1">
      <formula>COUNTIF(D7:O7,D7)=2</formula>
    </cfRule>
  </conditionalFormatting>
  <conditionalFormatting sqref="IR7:IT7">
    <cfRule type="expression" priority="103" dxfId="0" stopIfTrue="1">
      <formula>COUNTIF(A7:M7,A7)&gt;1</formula>
    </cfRule>
    <cfRule type="expression" priority="104" dxfId="3" stopIfTrue="1">
      <formula>COUNTIF(A7:M7,A7)=2</formula>
    </cfRule>
  </conditionalFormatting>
  <conditionalFormatting sqref="IC7:IO7">
    <cfRule type="expression" priority="105" dxfId="0" stopIfTrue="1">
      <formula>COUNTIF(A7:ID7,ID7)&gt;1</formula>
    </cfRule>
    <cfRule type="expression" priority="106" dxfId="3" stopIfTrue="1">
      <formula>COUNTIF(A7:ID7,ID7)=2</formula>
    </cfRule>
  </conditionalFormatting>
  <conditionalFormatting sqref="M7">
    <cfRule type="expression" priority="107" dxfId="0" stopIfTrue="1">
      <formula>COUNTIF(N7:Y7,#REF!)&gt;1</formula>
    </cfRule>
    <cfRule type="expression" priority="108" dxfId="3" stopIfTrue="1">
      <formula>COUNTIF(N7:Y7,#REF!)=2</formula>
    </cfRule>
  </conditionalFormatting>
  <conditionalFormatting sqref="IP7:IQ7">
    <cfRule type="expression" priority="109" dxfId="0" stopIfTrue="1">
      <formula>COUNTIF(M7:IQ7,IQ7)&gt;1</formula>
    </cfRule>
    <cfRule type="expression" priority="110" dxfId="3" stopIfTrue="1">
      <formula>COUNTIF(M7:IQ7,IQ7)=2</formula>
    </cfRule>
  </conditionalFormatting>
  <conditionalFormatting sqref="N7:IB7">
    <cfRule type="expression" priority="111" dxfId="0" stopIfTrue="1">
      <formula>COUNTIF(O7:AD7,O7)&gt;1</formula>
    </cfRule>
    <cfRule type="expression" priority="112" dxfId="3" stopIfTrue="1">
      <formula>COUNTIF(O7:AD7,O7)=2</formula>
    </cfRule>
  </conditionalFormatting>
  <conditionalFormatting sqref="B10">
    <cfRule type="expression" priority="113" dxfId="2" stopIfTrue="1">
      <formula>COUNTIF(C10:N10,C10)&gt;1</formula>
    </cfRule>
  </conditionalFormatting>
  <conditionalFormatting sqref="A5">
    <cfRule type="expression" priority="114" dxfId="0" stopIfTrue="1">
      <formula>COUNTIF(B5:M5,B5)&gt;1</formula>
    </cfRule>
  </conditionalFormatting>
  <dataValidations count="8">
    <dataValidation type="custom" allowBlank="1" showInputMessage="1" showErrorMessage="1" errorTitle="trùng" sqref="I5:L5 B5:G5">
      <formula1>COUNTIF($B5:T5,J5)&gt;1</formula1>
    </dataValidation>
    <dataValidation type="custom" allowBlank="1" showInputMessage="1" showErrorMessage="1" errorTitle="trùng" sqref="A5">
      <formula1>COUNTIF($B5:M5,B5)&gt;1</formula1>
    </dataValidation>
    <dataValidation type="custom" allowBlank="1" showInputMessage="1" showErrorMessage="1" errorTitle="trùng" sqref="M5">
      <formula1>COUNTIF($B5:X5,#REF!)&gt;1</formula1>
    </dataValidation>
    <dataValidation type="custom" allowBlank="1" showInputMessage="1" showErrorMessage="1" errorTitle="trùng" sqref="IU5:IV5">
      <formula1>COUNTIF($B5:Q5,F5)&gt;1</formula1>
    </dataValidation>
    <dataValidation type="custom" allowBlank="1" showInputMessage="1" showErrorMessage="1" errorTitle="trùng" sqref="IP5:IT5">
      <formula1>COUNTIF($B5:M5,A5)&gt;1</formula1>
    </dataValidation>
    <dataValidation type="custom" allowBlank="1" showInputMessage="1" showErrorMessage="1" errorTitle="trùng" sqref="IO5">
      <formula1>COUNTIF($B5:M5,IP5)&gt;1</formula1>
    </dataValidation>
    <dataValidation type="custom" allowBlank="1" showInputMessage="1" showErrorMessage="1" errorTitle="trùng" sqref="N5:HZ5">
      <formula1>COUNTIF($B5:AD5,O5)&gt;1</formula1>
    </dataValidation>
    <dataValidation type="custom" allowBlank="1" showInputMessage="1" showErrorMessage="1" errorTitle="trùng" sqref="IA5:IN5">
      <formula1>COUNTIF($B5:A5,IB5)&gt;1</formula1>
    </dataValidation>
  </dataValidations>
  <printOptions gridLines="1"/>
  <pageMargins left="0.31" right="0.24" top="0.25" bottom="0.33" header="0.2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SheetLayoutView="100" workbookViewId="0" topLeftCell="A1">
      <pane ySplit="1" topLeftCell="BM2" activePane="bottomLeft" state="frozen"/>
      <selection pane="topLeft" activeCell="M1" sqref="M1"/>
      <selection pane="bottomLeft" activeCell="K9" sqref="K9"/>
    </sheetView>
  </sheetViews>
  <sheetFormatPr defaultColWidth="8.83203125" defaultRowHeight="18"/>
  <cols>
    <col min="1" max="1" width="12.08203125" style="6" customWidth="1"/>
    <col min="2" max="2" width="3.33203125" style="2" bestFit="1" customWidth="1"/>
    <col min="3" max="3" width="12.33203125" style="2" customWidth="1"/>
    <col min="4" max="4" width="13" style="2" customWidth="1"/>
    <col min="5" max="5" width="17.66015625" style="2" customWidth="1"/>
    <col min="6" max="6" width="14.16015625" style="2" customWidth="1"/>
    <col min="7" max="7" width="8.08203125" style="2" customWidth="1"/>
    <col min="8" max="8" width="8.41015625" style="2" customWidth="1"/>
    <col min="9" max="11" width="7.66015625" style="2" customWidth="1"/>
    <col min="12" max="12" width="7.91015625" style="2" customWidth="1"/>
    <col min="13" max="13" width="8" style="2" customWidth="1"/>
    <col min="14" max="15" width="7.66015625" style="2" customWidth="1"/>
    <col min="16" max="16" width="7.91015625" style="2" customWidth="1"/>
    <col min="17" max="17" width="3.5" style="2" customWidth="1"/>
    <col min="18" max="18" width="4.91015625" style="2" bestFit="1" customWidth="1"/>
    <col min="19" max="20" width="4.5" style="2" bestFit="1" customWidth="1"/>
    <col min="21" max="21" width="4.66015625" style="2" bestFit="1" customWidth="1"/>
    <col min="22" max="22" width="4.16015625" style="2" bestFit="1" customWidth="1"/>
    <col min="23" max="23" width="4.83203125" style="2" bestFit="1" customWidth="1"/>
    <col min="24" max="24" width="5.58203125" style="2" bestFit="1" customWidth="1"/>
    <col min="25" max="25" width="4.08203125" style="2" bestFit="1" customWidth="1"/>
    <col min="26" max="16384" width="8.83203125" style="2" customWidth="1"/>
  </cols>
  <sheetData>
    <row r="1" spans="1:7" s="73" customFormat="1" ht="39.75" customHeight="1">
      <c r="A1" s="168" t="s">
        <v>95</v>
      </c>
      <c r="B1" s="168"/>
      <c r="C1" s="168"/>
      <c r="D1" s="169" t="s">
        <v>96</v>
      </c>
      <c r="E1" s="169"/>
      <c r="F1" s="169"/>
      <c r="G1" s="169"/>
    </row>
    <row r="2" spans="1:7" s="74" customFormat="1" ht="19.5" customHeight="1">
      <c r="A2" s="166"/>
      <c r="B2" s="166"/>
      <c r="C2" s="166"/>
      <c r="D2" s="167" t="s">
        <v>97</v>
      </c>
      <c r="E2" s="167"/>
      <c r="F2" s="167"/>
      <c r="G2" s="167"/>
    </row>
    <row r="3" spans="1:7" s="75" customFormat="1" ht="34.5" customHeight="1">
      <c r="A3" s="66" t="s">
        <v>98</v>
      </c>
      <c r="B3" s="67" t="s">
        <v>99</v>
      </c>
      <c r="C3" s="67" t="s">
        <v>100</v>
      </c>
      <c r="D3" s="67" t="s">
        <v>101</v>
      </c>
      <c r="E3" s="67" t="s">
        <v>102</v>
      </c>
      <c r="F3" s="67" t="s">
        <v>103</v>
      </c>
      <c r="G3" s="67" t="s">
        <v>104</v>
      </c>
    </row>
    <row r="4" spans="1:7" s="76" customFormat="1" ht="22.5" customHeight="1">
      <c r="A4" s="163">
        <v>6</v>
      </c>
      <c r="B4" s="68" t="s">
        <v>121</v>
      </c>
      <c r="C4" s="68" t="s">
        <v>105</v>
      </c>
      <c r="D4" s="68" t="s">
        <v>106</v>
      </c>
      <c r="E4" s="68" t="s">
        <v>107</v>
      </c>
      <c r="F4" s="68" t="s">
        <v>108</v>
      </c>
      <c r="G4" s="68"/>
    </row>
    <row r="5" spans="1:7" s="76" customFormat="1" ht="22.5" customHeight="1">
      <c r="A5" s="164"/>
      <c r="B5" s="69" t="s">
        <v>122</v>
      </c>
      <c r="C5" s="69" t="s">
        <v>109</v>
      </c>
      <c r="D5" s="69" t="s">
        <v>110</v>
      </c>
      <c r="E5" s="69" t="s">
        <v>107</v>
      </c>
      <c r="F5" s="69" t="s">
        <v>111</v>
      </c>
      <c r="G5" s="69"/>
    </row>
    <row r="6" spans="1:7" s="76" customFormat="1" ht="22.5" customHeight="1">
      <c r="A6" s="164"/>
      <c r="B6" s="69" t="s">
        <v>123</v>
      </c>
      <c r="C6" s="69" t="s">
        <v>18</v>
      </c>
      <c r="D6" s="69" t="s">
        <v>110</v>
      </c>
      <c r="E6" s="69" t="s">
        <v>107</v>
      </c>
      <c r="F6" s="69" t="s">
        <v>18</v>
      </c>
      <c r="G6" s="69"/>
    </row>
    <row r="7" spans="1:7" s="76" customFormat="1" ht="22.5" customHeight="1">
      <c r="A7" s="165"/>
      <c r="B7" s="70"/>
      <c r="C7" s="70"/>
      <c r="D7" s="70"/>
      <c r="E7" s="70"/>
      <c r="F7" s="70"/>
      <c r="G7" s="70"/>
    </row>
    <row r="8" spans="1:7" s="76" customFormat="1" ht="22.5" customHeight="1">
      <c r="A8" s="163">
        <v>7</v>
      </c>
      <c r="B8" s="68" t="s">
        <v>121</v>
      </c>
      <c r="C8" s="68" t="s">
        <v>112</v>
      </c>
      <c r="D8" s="68" t="s">
        <v>106</v>
      </c>
      <c r="E8" s="68" t="s">
        <v>107</v>
      </c>
      <c r="F8" s="68" t="s">
        <v>113</v>
      </c>
      <c r="G8" s="68"/>
    </row>
    <row r="9" spans="1:7" s="76" customFormat="1" ht="22.5" customHeight="1">
      <c r="A9" s="164">
        <v>7</v>
      </c>
      <c r="B9" s="69" t="s">
        <v>122</v>
      </c>
      <c r="C9" s="69" t="s">
        <v>109</v>
      </c>
      <c r="D9" s="69" t="s">
        <v>106</v>
      </c>
      <c r="E9" s="69" t="s">
        <v>107</v>
      </c>
      <c r="F9" s="69" t="s">
        <v>116</v>
      </c>
      <c r="G9" s="69"/>
    </row>
    <row r="10" spans="1:7" s="76" customFormat="1" ht="22.5" customHeight="1">
      <c r="A10" s="164"/>
      <c r="B10" s="71" t="s">
        <v>123</v>
      </c>
      <c r="C10" s="71" t="s">
        <v>112</v>
      </c>
      <c r="D10" s="71" t="s">
        <v>114</v>
      </c>
      <c r="E10" s="71" t="s">
        <v>107</v>
      </c>
      <c r="F10" s="71" t="s">
        <v>115</v>
      </c>
      <c r="G10" s="71"/>
    </row>
    <row r="11" spans="1:7" s="76" customFormat="1" ht="22.5" customHeight="1">
      <c r="A11" s="165"/>
      <c r="B11" s="70"/>
      <c r="C11" s="70"/>
      <c r="D11" s="70"/>
      <c r="E11" s="70"/>
      <c r="F11" s="70"/>
      <c r="G11" s="70"/>
    </row>
    <row r="12" spans="1:7" s="76" customFormat="1" ht="22.5" customHeight="1">
      <c r="A12" s="163">
        <v>8</v>
      </c>
      <c r="B12" s="68" t="s">
        <v>121</v>
      </c>
      <c r="C12" s="68" t="s">
        <v>117</v>
      </c>
      <c r="D12" s="68" t="s">
        <v>114</v>
      </c>
      <c r="E12" s="68" t="s">
        <v>118</v>
      </c>
      <c r="F12" s="68" t="s">
        <v>120</v>
      </c>
      <c r="G12" s="68"/>
    </row>
    <row r="13" spans="1:7" s="76" customFormat="1" ht="22.5" customHeight="1">
      <c r="A13" s="164"/>
      <c r="B13" s="72" t="s">
        <v>122</v>
      </c>
      <c r="C13" s="72" t="s">
        <v>117</v>
      </c>
      <c r="D13" s="72" t="s">
        <v>114</v>
      </c>
      <c r="E13" s="72" t="s">
        <v>118</v>
      </c>
      <c r="F13" s="72" t="s">
        <v>119</v>
      </c>
      <c r="G13" s="72"/>
    </row>
    <row r="14" spans="1:7" s="76" customFormat="1" ht="22.5" customHeight="1">
      <c r="A14" s="164"/>
      <c r="B14" s="69" t="s">
        <v>123</v>
      </c>
      <c r="C14" s="69" t="s">
        <v>18</v>
      </c>
      <c r="D14" s="69" t="s">
        <v>51</v>
      </c>
      <c r="E14" s="69" t="s">
        <v>118</v>
      </c>
      <c r="F14" s="69" t="s">
        <v>81</v>
      </c>
      <c r="G14" s="69"/>
    </row>
    <row r="15" spans="1:7" s="76" customFormat="1" ht="22.5" customHeight="1">
      <c r="A15" s="165"/>
      <c r="B15" s="70"/>
      <c r="C15" s="70"/>
      <c r="D15" s="70"/>
      <c r="E15" s="70"/>
      <c r="F15" s="70"/>
      <c r="G15" s="70"/>
    </row>
    <row r="16" spans="1:7" s="76" customFormat="1" ht="22.5" customHeight="1">
      <c r="A16" s="163">
        <v>9</v>
      </c>
      <c r="B16" s="68" t="s">
        <v>121</v>
      </c>
      <c r="C16" s="68" t="s">
        <v>112</v>
      </c>
      <c r="D16" s="68" t="s">
        <v>51</v>
      </c>
      <c r="E16" s="68" t="s">
        <v>118</v>
      </c>
      <c r="F16" s="68" t="s">
        <v>118</v>
      </c>
      <c r="G16" s="68"/>
    </row>
    <row r="17" spans="1:7" s="76" customFormat="1" ht="22.5" customHeight="1">
      <c r="A17" s="164"/>
      <c r="B17" s="72" t="s">
        <v>122</v>
      </c>
      <c r="C17" s="72" t="s">
        <v>105</v>
      </c>
      <c r="D17" s="72" t="s">
        <v>51</v>
      </c>
      <c r="E17" s="72" t="s">
        <v>78</v>
      </c>
      <c r="F17" s="72" t="s">
        <v>105</v>
      </c>
      <c r="G17" s="72"/>
    </row>
    <row r="18" spans="1:7" s="76" customFormat="1" ht="22.5" customHeight="1">
      <c r="A18" s="164"/>
      <c r="B18" s="69" t="s">
        <v>123</v>
      </c>
      <c r="C18" s="69" t="s">
        <v>117</v>
      </c>
      <c r="D18" s="69" t="s">
        <v>110</v>
      </c>
      <c r="E18" s="69" t="s">
        <v>78</v>
      </c>
      <c r="F18" s="69" t="s">
        <v>117</v>
      </c>
      <c r="G18" s="69"/>
    </row>
    <row r="19" spans="1:7" s="76" customFormat="1" ht="22.5" customHeight="1">
      <c r="A19" s="165"/>
      <c r="B19" s="70"/>
      <c r="C19" s="70"/>
      <c r="D19" s="70"/>
      <c r="E19" s="70"/>
      <c r="F19" s="70"/>
      <c r="G19" s="70"/>
    </row>
    <row r="20" spans="1:7" s="81" customFormat="1" ht="24" customHeight="1">
      <c r="A20" s="77"/>
      <c r="B20" s="78"/>
      <c r="C20" s="78"/>
      <c r="D20" s="79"/>
      <c r="E20" s="79"/>
      <c r="F20" s="80"/>
      <c r="G20" s="80"/>
    </row>
  </sheetData>
  <sheetProtection/>
  <mergeCells count="8">
    <mergeCell ref="A16:A19"/>
    <mergeCell ref="A2:C2"/>
    <mergeCell ref="D2:G2"/>
    <mergeCell ref="A1:C1"/>
    <mergeCell ref="D1:G1"/>
    <mergeCell ref="A4:A7"/>
    <mergeCell ref="A8:A11"/>
    <mergeCell ref="A12:A15"/>
  </mergeCells>
  <printOptions gridLines="1"/>
  <pageMargins left="0.31" right="0.24" top="0.25" bottom="0.33" header="0.2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F20" sqref="F20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minh1082qn@yahoo.com</dc:creator>
  <cp:keywords/>
  <dc:description/>
  <cp:lastModifiedBy>User</cp:lastModifiedBy>
  <cp:lastPrinted>2016-08-18T23:39:16Z</cp:lastPrinted>
  <dcterms:created xsi:type="dcterms:W3CDTF">2013-08-13T02:56:31Z</dcterms:created>
  <dcterms:modified xsi:type="dcterms:W3CDTF">2016-08-19T03:21:28Z</dcterms:modified>
  <cp:category/>
  <cp:version/>
  <cp:contentType/>
  <cp:contentStatus/>
</cp:coreProperties>
</file>